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212"/>
  <workbookPr defaultThemeVersion="166925"/>
  <mc:AlternateContent xmlns:mc="http://schemas.openxmlformats.org/markup-compatibility/2006">
    <mc:Choice Requires="x15">
      <x15ac:absPath xmlns:x15ac="http://schemas.microsoft.com/office/spreadsheetml/2010/11/ac" url="https://d.docs.live.net/5f95b52100546162/Documents/Mills Knows Bills/Tools/MKB Tools/Budget Setting Tools/Personal Budget/"/>
    </mc:Choice>
  </mc:AlternateContent>
  <xr:revisionPtr revIDLastSave="1329" documentId="13_ncr:1_{FEAF5510-FA15-5A44-AEA0-BF0CA97C2BBB}" xr6:coauthVersionLast="46" xr6:coauthVersionMax="46" xr10:uidLastSave="{9C335BB3-4BC4-404B-A2A1-C91F72DC4D9E}"/>
  <bookViews>
    <workbookView xWindow="0" yWindow="500" windowWidth="28800" windowHeight="16080" xr2:uid="{A532DB22-BF58-47DF-9B68-C090228B215A}"/>
  </bookViews>
  <sheets>
    <sheet name="Intake Sheet" sheetId="5" r:id="rId1"/>
    <sheet name="Budget Template" sheetId="1" r:id="rId2"/>
    <sheet name="Assets and Goals" sheetId="4" r:id="rId3"/>
    <sheet name="Debts" sheetId="3" r:id="rId4"/>
    <sheet name="Taxes" sheetId="6" r:id="rId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14" i="6" l="1"/>
  <c r="G26" i="6"/>
  <c r="G27" i="6" s="1"/>
  <c r="G28" i="6" s="1"/>
  <c r="G29" i="6" s="1"/>
  <c r="G30" i="6" s="1"/>
  <c r="G31" i="6" s="1"/>
  <c r="G10" i="6"/>
  <c r="G9" i="6"/>
  <c r="B43" i="5"/>
  <c r="C26" i="6" l="1"/>
  <c r="C27" i="6" s="1"/>
  <c r="C28" i="6" s="1"/>
  <c r="C29" i="6" s="1"/>
  <c r="C30" i="6" s="1"/>
  <c r="C31" i="6" s="1"/>
  <c r="G11" i="6"/>
  <c r="G12" i="6" s="1"/>
  <c r="G13" i="6" s="1"/>
  <c r="C9" i="6"/>
  <c r="C10" i="6" s="1"/>
  <c r="C11" i="6" l="1"/>
  <c r="C12" i="6" s="1"/>
  <c r="C13" i="6" s="1"/>
  <c r="C14" i="6" s="1"/>
  <c r="F33" i="6"/>
  <c r="F35" i="6" s="1"/>
  <c r="F37" i="6" s="1"/>
  <c r="B33" i="6"/>
  <c r="B35" i="6" s="1"/>
  <c r="B37" i="6" s="1"/>
  <c r="A25" i="4" l="1"/>
  <c r="D25" i="4" s="1"/>
  <c r="A22" i="4"/>
  <c r="D22" i="4" s="1"/>
  <c r="A19" i="4"/>
  <c r="D19" i="4" s="1"/>
  <c r="A16" i="4"/>
  <c r="D16" i="4" s="1"/>
  <c r="A13" i="4"/>
  <c r="D13" i="4" s="1"/>
  <c r="A24" i="4"/>
  <c r="A21" i="4"/>
  <c r="A18" i="4"/>
  <c r="A15" i="4"/>
  <c r="A12" i="4"/>
  <c r="A10" i="4"/>
  <c r="D10" i="4" s="1"/>
  <c r="A7" i="4"/>
  <c r="D7" i="4" s="1"/>
  <c r="C7" i="4" l="1"/>
  <c r="E7" i="4"/>
  <c r="E25" i="4"/>
  <c r="E22" i="4"/>
  <c r="E19" i="4"/>
  <c r="E16" i="4"/>
  <c r="E13" i="4"/>
  <c r="E10" i="4"/>
  <c r="C25" i="4"/>
  <c r="C22" i="4"/>
  <c r="C19" i="4"/>
  <c r="C16" i="4"/>
  <c r="C10" i="4"/>
  <c r="C13" i="4"/>
  <c r="B8" i="3" l="1"/>
  <c r="C8" i="3" s="1"/>
  <c r="B9" i="3"/>
  <c r="C9" i="3" s="1"/>
  <c r="B10" i="3"/>
  <c r="C10" i="3" s="1"/>
  <c r="B11" i="3"/>
  <c r="C11" i="3" s="1"/>
  <c r="B12" i="3"/>
  <c r="C12" i="3" s="1"/>
  <c r="B13" i="3"/>
  <c r="C13" i="3" s="1"/>
  <c r="B14" i="3"/>
  <c r="C14" i="3" s="1"/>
  <c r="B15" i="3"/>
  <c r="C15" i="3" s="1"/>
  <c r="B16" i="3"/>
  <c r="C16" i="3" s="1"/>
  <c r="B17" i="3"/>
  <c r="C17" i="3" s="1"/>
  <c r="B18" i="3"/>
  <c r="C18" i="3" s="1"/>
  <c r="B19" i="3"/>
  <c r="C19" i="3" s="1"/>
  <c r="B20" i="3"/>
  <c r="C20" i="3" s="1"/>
  <c r="B21" i="3"/>
  <c r="C21" i="3" s="1"/>
  <c r="B22" i="3"/>
  <c r="C22" i="3" s="1"/>
  <c r="B23" i="3"/>
  <c r="C23" i="3" s="1"/>
  <c r="B24" i="3"/>
  <c r="C24" i="3" s="1"/>
  <c r="B25" i="3"/>
  <c r="C25" i="3" s="1"/>
  <c r="B26" i="3"/>
  <c r="C26" i="3" s="1"/>
  <c r="B27" i="3"/>
  <c r="C27" i="3" s="1"/>
  <c r="A23" i="3"/>
  <c r="A24" i="3"/>
  <c r="A25" i="3"/>
  <c r="A26" i="3"/>
  <c r="A27" i="3"/>
  <c r="A9" i="3"/>
  <c r="A10" i="3"/>
  <c r="A11" i="3"/>
  <c r="A12" i="3"/>
  <c r="A13" i="3"/>
  <c r="A14" i="3"/>
  <c r="A15" i="3"/>
  <c r="A16" i="3"/>
  <c r="A17" i="3"/>
  <c r="A18" i="3"/>
  <c r="A19" i="3"/>
  <c r="A20" i="3"/>
  <c r="A21" i="3"/>
  <c r="A22" i="3"/>
  <c r="A8" i="3"/>
  <c r="D49" i="1" l="1"/>
  <c r="D48" i="1"/>
  <c r="D47" i="1"/>
  <c r="D46" i="1"/>
  <c r="D45" i="1"/>
  <c r="D42" i="1"/>
  <c r="D38" i="1"/>
  <c r="D39" i="1"/>
  <c r="D33" i="1"/>
  <c r="D34" i="1"/>
  <c r="D35" i="1"/>
  <c r="D36" i="1"/>
  <c r="D37" i="1"/>
  <c r="D26" i="1"/>
  <c r="D27" i="1"/>
  <c r="D20" i="1"/>
  <c r="D21" i="1"/>
  <c r="D22" i="1"/>
  <c r="D23" i="1"/>
  <c r="D24" i="1"/>
  <c r="D25" i="1"/>
  <c r="D15" i="1"/>
  <c r="D16" i="1"/>
  <c r="D17" i="1"/>
  <c r="D10" i="1"/>
  <c r="D11" i="1"/>
  <c r="D12" i="1"/>
  <c r="D13" i="1"/>
  <c r="D14" i="1"/>
  <c r="A50" i="1"/>
  <c r="B50" i="1"/>
  <c r="A32" i="1"/>
  <c r="B32" i="1"/>
  <c r="A33" i="1"/>
  <c r="B33" i="1"/>
  <c r="A34" i="1"/>
  <c r="B34" i="1"/>
  <c r="A35" i="1"/>
  <c r="B35" i="1"/>
  <c r="A36" i="1"/>
  <c r="B36" i="1"/>
  <c r="A37" i="1"/>
  <c r="B37" i="1"/>
  <c r="A38" i="1"/>
  <c r="B38" i="1"/>
  <c r="A39" i="1"/>
  <c r="B39" i="1"/>
  <c r="A40" i="1"/>
  <c r="B40" i="1"/>
  <c r="A41" i="1"/>
  <c r="B41" i="1"/>
  <c r="A42" i="1"/>
  <c r="B42" i="1"/>
  <c r="A43" i="1"/>
  <c r="B43" i="1"/>
  <c r="A44" i="1"/>
  <c r="B44" i="1"/>
  <c r="A45" i="1"/>
  <c r="B45" i="1"/>
  <c r="A46" i="1"/>
  <c r="B46" i="1"/>
  <c r="A47" i="1"/>
  <c r="B47" i="1"/>
  <c r="A48" i="1"/>
  <c r="B48" i="1"/>
  <c r="A49" i="1"/>
  <c r="B49" i="1"/>
  <c r="B31" i="1"/>
  <c r="A31" i="1"/>
  <c r="A30" i="1"/>
  <c r="B30" i="1"/>
  <c r="A12" i="1"/>
  <c r="B12" i="1"/>
  <c r="A13" i="1"/>
  <c r="B13" i="1"/>
  <c r="A14" i="1"/>
  <c r="B14" i="1"/>
  <c r="A15" i="1"/>
  <c r="B15" i="1"/>
  <c r="A16" i="1"/>
  <c r="B16" i="1"/>
  <c r="A17" i="1"/>
  <c r="B17" i="1"/>
  <c r="A18" i="1"/>
  <c r="B18" i="1"/>
  <c r="A19" i="1"/>
  <c r="B19" i="1"/>
  <c r="A20" i="1"/>
  <c r="B20" i="1"/>
  <c r="A21" i="1"/>
  <c r="B21" i="1"/>
  <c r="A22" i="1"/>
  <c r="B22" i="1"/>
  <c r="A23" i="1"/>
  <c r="B23" i="1"/>
  <c r="A24" i="1"/>
  <c r="B24" i="1"/>
  <c r="A25" i="1"/>
  <c r="B25" i="1"/>
  <c r="A26" i="1"/>
  <c r="B26" i="1"/>
  <c r="A27" i="1"/>
  <c r="B27" i="1"/>
  <c r="A28" i="1"/>
  <c r="B28" i="1"/>
  <c r="A29" i="1"/>
  <c r="B29" i="1"/>
  <c r="B11" i="1"/>
  <c r="A11" i="1"/>
  <c r="B139" i="5"/>
  <c r="D30" i="1" s="1"/>
  <c r="B10" i="1" l="1"/>
  <c r="A27" i="5" l="1"/>
  <c r="A12" i="5"/>
  <c r="B16" i="6"/>
  <c r="B18" i="6" s="1"/>
  <c r="B20" i="6" l="1"/>
  <c r="B7" i="1"/>
  <c r="F16" i="6"/>
  <c r="F18" i="6" s="1"/>
  <c r="F20" i="6" s="1"/>
  <c r="B54" i="5" s="1"/>
  <c r="B59" i="5" l="1"/>
  <c r="B8" i="1" s="1"/>
  <c r="B9" i="1" s="1"/>
  <c r="B51" i="1" s="1"/>
  <c r="E6" i="1" s="1"/>
  <c r="E7" i="1" s="1"/>
  <c r="F7" i="1" s="1"/>
</calcChain>
</file>

<file path=xl/sharedStrings.xml><?xml version="1.0" encoding="utf-8"?>
<sst xmlns="http://schemas.openxmlformats.org/spreadsheetml/2006/main" count="226" uniqueCount="147">
  <si>
    <t>Monthly Budget</t>
  </si>
  <si>
    <t>Taxes</t>
  </si>
  <si>
    <t>Expenses</t>
  </si>
  <si>
    <t>Rent</t>
  </si>
  <si>
    <t>Internet</t>
  </si>
  <si>
    <t>Water</t>
  </si>
  <si>
    <t>Electric</t>
  </si>
  <si>
    <t>Groceries</t>
  </si>
  <si>
    <t>Gas</t>
  </si>
  <si>
    <t>Tolls</t>
  </si>
  <si>
    <t>Health Insurance</t>
  </si>
  <si>
    <t>Dental Insurance</t>
  </si>
  <si>
    <t>Car Insurance</t>
  </si>
  <si>
    <t>Gym Membership</t>
  </si>
  <si>
    <t>Emergency Fund</t>
  </si>
  <si>
    <t>House Down Payment</t>
  </si>
  <si>
    <t>Dining Out</t>
  </si>
  <si>
    <t>Entertainment</t>
  </si>
  <si>
    <t>Clothing</t>
  </si>
  <si>
    <t>Hair Care</t>
  </si>
  <si>
    <t>Student Loans</t>
  </si>
  <si>
    <t>Subscriptions</t>
  </si>
  <si>
    <t>Rate</t>
  </si>
  <si>
    <t>Taxable Income Bracket</t>
  </si>
  <si>
    <t>Expected Taxes</t>
  </si>
  <si>
    <t>Monthly Taxes</t>
  </si>
  <si>
    <t>Expected Annual Income</t>
  </si>
  <si>
    <t>Single</t>
  </si>
  <si>
    <t>Your Name</t>
  </si>
  <si>
    <t>Your Spouse's Name</t>
  </si>
  <si>
    <t>Renter's Insurance</t>
  </si>
  <si>
    <t>HOA Dues</t>
  </si>
  <si>
    <t>Cable</t>
  </si>
  <si>
    <t>Hulu</t>
  </si>
  <si>
    <t>Netflix</t>
  </si>
  <si>
    <t>Disney+</t>
  </si>
  <si>
    <t>Prime TV</t>
  </si>
  <si>
    <t>HBO</t>
  </si>
  <si>
    <t>Apple TV</t>
  </si>
  <si>
    <t>Life Insurance</t>
  </si>
  <si>
    <t>Disability Insurance</t>
  </si>
  <si>
    <t>Phone Bill</t>
  </si>
  <si>
    <t>Car Loan</t>
  </si>
  <si>
    <t>List All Living Expenses Here</t>
  </si>
  <si>
    <t>Monthly Amount</t>
  </si>
  <si>
    <t>List All Debt Payments Here</t>
  </si>
  <si>
    <t>Total Amount Outstanding</t>
  </si>
  <si>
    <t>Monthly Payment Amount</t>
  </si>
  <si>
    <t>Credit Card Bills</t>
  </si>
  <si>
    <t>Mattress Loan</t>
  </si>
  <si>
    <t>Personal Loan</t>
  </si>
  <si>
    <t>Store Credit Card Bills</t>
  </si>
  <si>
    <t>List All Donations Here</t>
  </si>
  <si>
    <t>Vacations</t>
  </si>
  <si>
    <t>Total Cost</t>
  </si>
  <si>
    <t>List All Other Goals Here</t>
  </si>
  <si>
    <t>Other Expenses</t>
  </si>
  <si>
    <t>List All Other Expenses Here</t>
  </si>
  <si>
    <t>Donations</t>
  </si>
  <si>
    <t>Security System</t>
  </si>
  <si>
    <t>Education Savings</t>
  </si>
  <si>
    <t>Preliminary Information</t>
  </si>
  <si>
    <t>Income Information</t>
  </si>
  <si>
    <t>Hourly Pay Rate</t>
  </si>
  <si>
    <t>Hours Worked Per Week</t>
  </si>
  <si>
    <t>Hourly Section</t>
  </si>
  <si>
    <t>Salary Section</t>
  </si>
  <si>
    <t>Annual Salary Amount</t>
  </si>
  <si>
    <t>Tax Information</t>
  </si>
  <si>
    <t>Federal Taxes</t>
  </si>
  <si>
    <t>State Income Taxes</t>
  </si>
  <si>
    <t>Monthly Estimated Taxes</t>
  </si>
  <si>
    <t>Fill out the appropriate boxes below. If you live in a state that requires state income tax, please fill out the State Income Taxes section, as well. Otherwise, simply leave it blank.</t>
  </si>
  <si>
    <t>Living Expenses Information</t>
  </si>
  <si>
    <t>Fill out the table below with all your living expenses and the monthly payment amount associated with them. Examples of living expenses are listed to the right of the table.</t>
  </si>
  <si>
    <t>Examples</t>
  </si>
  <si>
    <t>Mortgage Payment</t>
  </si>
  <si>
    <t>Debt Information</t>
  </si>
  <si>
    <t>Fill out the table below with all your debt expenses and the current total amount, monthly payment amount, and monthly due date associated with them. Examples of debt expenses are listed to the right of the table.</t>
  </si>
  <si>
    <t>Goals Information</t>
  </si>
  <si>
    <t>Months</t>
  </si>
  <si>
    <t>Total Amount Needed Saved</t>
  </si>
  <si>
    <t>List All Upcoming Vacations</t>
  </si>
  <si>
    <t>Date</t>
  </si>
  <si>
    <t>Fill out the table below with all your upcoming vacations, the total cost required (be realistic), and the date you plan to leave.</t>
  </si>
  <si>
    <t>Total Amount Desired</t>
  </si>
  <si>
    <t>List the amount of money you'd like saved for retirement and the date you'd like to retire (this is normally about 65 years old).</t>
  </si>
  <si>
    <t>Other Goals</t>
  </si>
  <si>
    <t>Fill out the table below with all your other goals, the total cost required (be realistic), and the date you'd like to have the money saved. Examples of other goals are listed to the right of the table.</t>
  </si>
  <si>
    <t>Investment Account(s)</t>
  </si>
  <si>
    <t>Car</t>
  </si>
  <si>
    <t>TV</t>
  </si>
  <si>
    <t>Laptop</t>
  </si>
  <si>
    <t>Hobby Equipment</t>
  </si>
  <si>
    <t>Donation and Gift Information</t>
  </si>
  <si>
    <t>University Donations</t>
  </si>
  <si>
    <t>Charity</t>
  </si>
  <si>
    <t>Birthday Gifts</t>
  </si>
  <si>
    <t>Birthday Parties</t>
  </si>
  <si>
    <t>Other Expenses Information</t>
  </si>
  <si>
    <t>Intake Sheet</t>
  </si>
  <si>
    <t>Write your name below. If you do not have a spouse, simply write N/A.</t>
  </si>
  <si>
    <t>Married Filing Jointly</t>
  </si>
  <si>
    <t>An Emergency Fund is a savings bucket set aside for a rainy day for things that insurance doesn't cover. This should be 3-9 months worth of your monthly living expenses. Place a number between 3-9 in the box below to indicate how many months of living expenses you'd like to have set aside.</t>
  </si>
  <si>
    <t>Retirement Savings</t>
  </si>
  <si>
    <t>Earnings Before Taxes</t>
  </si>
  <si>
    <t>Discretionary Income</t>
  </si>
  <si>
    <t>Fill out the table below with all your donations. Setting a monthly amount per item will come on the next sheet. Examples of gifts and donations are listed to the right of the table.</t>
  </si>
  <si>
    <t>Fill out the table below with your additional monthly expenses. Setting a monthly amount per item will come on the next sheet. These are items that are not necessary to live but are a luxury you like to enjoy. Examples of other expenses are listed to the right of the table.</t>
  </si>
  <si>
    <t>Emergency Fund Needed</t>
  </si>
  <si>
    <t>Retirement Desired</t>
  </si>
  <si>
    <t>Amount Leftover</t>
  </si>
  <si>
    <t>Debt Obligations</t>
  </si>
  <si>
    <t>Amount Left</t>
  </si>
  <si>
    <t>Months Left</t>
  </si>
  <si>
    <t>Married Filing Separately</t>
  </si>
  <si>
    <t>Head of Household</t>
  </si>
  <si>
    <t>Current Total</t>
  </si>
  <si>
    <t>Years</t>
  </si>
  <si>
    <t>Vacation(s) Goal</t>
  </si>
  <si>
    <t>Cumulative Tax</t>
  </si>
  <si>
    <t>Mark an "X" next to an option below pertaining to your tax situation. Only one box should be checked off.</t>
  </si>
  <si>
    <t>Total Estimated Monthly Taxes</t>
  </si>
  <si>
    <t>Net Income</t>
  </si>
  <si>
    <t>Step 1: Watch this tutorial video</t>
  </si>
  <si>
    <t>Step 2: Subscribe to my YouTube channel</t>
  </si>
  <si>
    <t>Instructions</t>
  </si>
  <si>
    <t>Step 3: Start using this tool!</t>
  </si>
  <si>
    <t>Holiday Gifts</t>
  </si>
  <si>
    <t>Fill out the appropriate boxes below. If you are paid hourly, fill out the Hourly Section. If you are paid a salary, fill out the Salary Section. If you have a side hustle or variable income, use the Variable Income Section.</t>
  </si>
  <si>
    <t>January</t>
  </si>
  <si>
    <t>February</t>
  </si>
  <si>
    <t>March</t>
  </si>
  <si>
    <t>April</t>
  </si>
  <si>
    <t>May</t>
  </si>
  <si>
    <t>June</t>
  </si>
  <si>
    <t>July</t>
  </si>
  <si>
    <t>August</t>
  </si>
  <si>
    <t>September</t>
  </si>
  <si>
    <t>October</t>
  </si>
  <si>
    <t>November</t>
  </si>
  <si>
    <t>December</t>
  </si>
  <si>
    <r>
      <t xml:space="preserve">Variable Income Section - </t>
    </r>
    <r>
      <rPr>
        <sz val="11"/>
        <color theme="1"/>
        <rFont val="Calibri"/>
        <family val="2"/>
        <scheme val="minor"/>
      </rPr>
      <t>In this section, write the money earned in each month, and the tool will estimate your annual income for you.</t>
    </r>
  </si>
  <si>
    <t>Total Annual Household Income</t>
  </si>
  <si>
    <t>In the following sections, simply list the name of the items you would like to include in your budget. On the next tab, you allocate a portion of your income towards it.</t>
  </si>
  <si>
    <t>Monthly Due Date</t>
  </si>
  <si>
    <t>Interest Rate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</si>
</sst>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_);[Red]\(&quot;$&quot;#,##0\)"/>
    <numFmt numFmtId="44" formatCode="_(&quot;$&quot;* #,##0.00_);_(&quot;$&quot;* \(#,##0.00\);_(&quot;$&quot;* &quot;-&quot;??_);_(@_)"/>
    <numFmt numFmtId="43" formatCode="_(* #,##0.00_);_(* \(#,##0.00\);_(* &quot;-&quot;??_);_(@_)"/>
    <numFmt numFmtId="164" formatCode="_(* #,##0_);_(* \(#,##0\);_(* &quot;-&quot;??_);_(@_)"/>
  </numFmts>
  <fonts count="10"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b/>
      <sz val="20"/>
      <color theme="1"/>
      <name val="Calibri"/>
      <family val="2"/>
      <scheme val="minor"/>
    </font>
    <font>
      <sz val="14"/>
      <color theme="1"/>
      <name val="Calibri"/>
      <family val="2"/>
      <scheme val="minor"/>
    </font>
    <font>
      <b/>
      <u/>
      <sz val="11"/>
      <color theme="1"/>
      <name val="Calibri"/>
      <family val="2"/>
      <scheme val="minor"/>
    </font>
    <font>
      <b/>
      <u val="singleAccounting"/>
      <sz val="11"/>
      <color theme="1"/>
      <name val="Calibri"/>
      <family val="2"/>
      <scheme val="minor"/>
    </font>
    <font>
      <b/>
      <u/>
      <sz val="12"/>
      <color theme="1"/>
      <name val="Calibri"/>
      <family val="2"/>
      <scheme val="minor"/>
    </font>
    <font>
      <u/>
      <sz val="11"/>
      <color theme="10"/>
      <name val="Calibri"/>
      <family val="2"/>
      <scheme val="minor"/>
    </font>
  </fonts>
  <fills count="7">
    <fill>
      <patternFill patternType="none"/>
    </fill>
    <fill>
      <patternFill patternType="gray125"/>
    </fill>
    <fill>
      <patternFill patternType="solid">
        <fgColor theme="0" tint="-0.34998626667073579"/>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9" tint="0.59999389629810485"/>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5">
    <xf numFmtId="0" fontId="0" fillId="0" borderId="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9" fillId="0" borderId="0" applyNumberFormat="0" applyFill="0" applyBorder="0" applyAlignment="0" applyProtection="0"/>
  </cellStyleXfs>
  <cellXfs count="72">
    <xf numFmtId="0" fontId="0" fillId="0" borderId="0" xfId="0"/>
    <xf numFmtId="0" fontId="1" fillId="0" borderId="0" xfId="0" applyFont="1"/>
    <xf numFmtId="0" fontId="2" fillId="0" borderId="0" xfId="0" applyFont="1"/>
    <xf numFmtId="44" fontId="1" fillId="0" borderId="0" xfId="1" applyFont="1"/>
    <xf numFmtId="44" fontId="1" fillId="0" borderId="0" xfId="0" applyNumberFormat="1" applyFont="1"/>
    <xf numFmtId="0" fontId="1" fillId="0" borderId="0" xfId="0" applyFont="1" applyAlignment="1">
      <alignment horizontal="left" indent="1"/>
    </xf>
    <xf numFmtId="44" fontId="1" fillId="0" borderId="0" xfId="1" applyFont="1" applyBorder="1"/>
    <xf numFmtId="0" fontId="0" fillId="0" borderId="0" xfId="0" applyFont="1" applyAlignment="1">
      <alignment horizontal="left" indent="1"/>
    </xf>
    <xf numFmtId="44" fontId="1" fillId="0" borderId="0" xfId="1" applyFont="1" applyFill="1"/>
    <xf numFmtId="44" fontId="2" fillId="0" borderId="0" xfId="1" applyFont="1" applyBorder="1"/>
    <xf numFmtId="44" fontId="0" fillId="0" borderId="0" xfId="0" applyNumberFormat="1"/>
    <xf numFmtId="0" fontId="0" fillId="0" borderId="0" xfId="0" applyFont="1"/>
    <xf numFmtId="0" fontId="4" fillId="0" borderId="0" xfId="0" applyFont="1"/>
    <xf numFmtId="0" fontId="0" fillId="2" borderId="1" xfId="0" applyFill="1" applyBorder="1"/>
    <xf numFmtId="0" fontId="0" fillId="3" borderId="1" xfId="0" applyFill="1" applyBorder="1"/>
    <xf numFmtId="43" fontId="0" fillId="3" borderId="1" xfId="3" applyFont="1" applyFill="1" applyBorder="1"/>
    <xf numFmtId="44" fontId="0" fillId="3" borderId="1" xfId="1" applyFont="1" applyFill="1" applyBorder="1"/>
    <xf numFmtId="43" fontId="5" fillId="4" borderId="1" xfId="3" applyFont="1" applyFill="1" applyBorder="1"/>
    <xf numFmtId="43" fontId="5" fillId="4" borderId="1" xfId="3" applyFont="1" applyFill="1" applyBorder="1" applyAlignment="1">
      <alignment horizontal="left"/>
    </xf>
    <xf numFmtId="44" fontId="5" fillId="4" borderId="1" xfId="1" applyFont="1" applyFill="1" applyBorder="1"/>
    <xf numFmtId="0" fontId="0" fillId="5" borderId="1" xfId="0" applyFill="1" applyBorder="1"/>
    <xf numFmtId="0" fontId="6" fillId="0" borderId="0" xfId="0" applyFont="1"/>
    <xf numFmtId="0" fontId="0" fillId="0" borderId="0" xfId="0" applyFill="1" applyBorder="1"/>
    <xf numFmtId="44" fontId="0" fillId="0" borderId="0" xfId="0" applyNumberFormat="1" applyFill="1" applyBorder="1"/>
    <xf numFmtId="17" fontId="0" fillId="0" borderId="0" xfId="0" applyNumberFormat="1" applyFill="1" applyBorder="1"/>
    <xf numFmtId="164" fontId="0" fillId="3" borderId="1" xfId="3" applyNumberFormat="1" applyFont="1" applyFill="1" applyBorder="1"/>
    <xf numFmtId="0" fontId="0" fillId="3" borderId="1" xfId="0" applyFill="1" applyBorder="1" applyAlignment="1" applyProtection="1">
      <alignment horizontal="center"/>
      <protection locked="0"/>
    </xf>
    <xf numFmtId="0" fontId="0" fillId="3" borderId="1" xfId="0" applyFill="1" applyBorder="1" applyProtection="1">
      <protection locked="0"/>
    </xf>
    <xf numFmtId="15" fontId="0" fillId="3" borderId="1" xfId="0" applyNumberFormat="1" applyFill="1" applyBorder="1" applyProtection="1">
      <protection locked="0"/>
    </xf>
    <xf numFmtId="44" fontId="0" fillId="3" borderId="1" xfId="1" applyFont="1" applyFill="1" applyBorder="1" applyProtection="1">
      <protection locked="0"/>
    </xf>
    <xf numFmtId="43" fontId="0" fillId="3" borderId="1" xfId="3" applyFont="1" applyFill="1" applyBorder="1" applyProtection="1">
      <protection locked="0"/>
    </xf>
    <xf numFmtId="0" fontId="2" fillId="0" borderId="1" xfId="0" applyFont="1" applyBorder="1" applyAlignment="1">
      <alignment horizontal="center"/>
    </xf>
    <xf numFmtId="9" fontId="0" fillId="0" borderId="1" xfId="2" applyFont="1" applyBorder="1"/>
    <xf numFmtId="44" fontId="0" fillId="0" borderId="1" xfId="1" applyFont="1" applyBorder="1"/>
    <xf numFmtId="44" fontId="0" fillId="0" borderId="1" xfId="0" applyNumberFormat="1" applyBorder="1"/>
    <xf numFmtId="0" fontId="2" fillId="0" borderId="1" xfId="0" applyFont="1" applyBorder="1"/>
    <xf numFmtId="16" fontId="0" fillId="3" borderId="1" xfId="0" applyNumberFormat="1" applyFill="1" applyBorder="1" applyProtection="1">
      <protection locked="0"/>
    </xf>
    <xf numFmtId="0" fontId="2" fillId="0" borderId="5" xfId="0" applyFont="1" applyBorder="1"/>
    <xf numFmtId="44" fontId="1" fillId="0" borderId="6" xfId="1" applyFont="1" applyBorder="1"/>
    <xf numFmtId="0" fontId="1" fillId="0" borderId="5" xfId="0" applyFont="1" applyBorder="1" applyAlignment="1">
      <alignment horizontal="left" indent="1"/>
    </xf>
    <xf numFmtId="44" fontId="1" fillId="0" borderId="7" xfId="1" applyFont="1" applyBorder="1"/>
    <xf numFmtId="43" fontId="1" fillId="0" borderId="5" xfId="3" applyFont="1" applyBorder="1"/>
    <xf numFmtId="43" fontId="1" fillId="0" borderId="5" xfId="3" applyFont="1" applyBorder="1" applyAlignment="1">
      <alignment horizontal="left" indent="1"/>
    </xf>
    <xf numFmtId="0" fontId="2" fillId="0" borderId="8" xfId="0" applyFont="1" applyBorder="1" applyAlignment="1">
      <alignment vertical="top"/>
    </xf>
    <xf numFmtId="44" fontId="7" fillId="0" borderId="7" xfId="1" applyFont="1" applyBorder="1" applyAlignment="1">
      <alignment vertical="top"/>
    </xf>
    <xf numFmtId="0" fontId="8" fillId="0" borderId="0" xfId="0" applyFont="1"/>
    <xf numFmtId="44" fontId="2" fillId="0" borderId="13" xfId="1" applyFont="1" applyBorder="1" applyAlignment="1" applyProtection="1">
      <alignment horizontal="center"/>
      <protection locked="0"/>
    </xf>
    <xf numFmtId="44" fontId="2" fillId="0" borderId="13" xfId="1" applyFont="1" applyFill="1" applyBorder="1" applyAlignment="1" applyProtection="1">
      <alignment horizontal="center"/>
      <protection locked="0"/>
    </xf>
    <xf numFmtId="0" fontId="0" fillId="0" borderId="0" xfId="0" applyProtection="1"/>
    <xf numFmtId="0" fontId="2" fillId="0" borderId="9" xfId="0" applyFont="1" applyBorder="1" applyAlignment="1" applyProtection="1">
      <alignment horizontal="center"/>
    </xf>
    <xf numFmtId="0" fontId="2" fillId="0" borderId="10" xfId="0" applyFont="1" applyBorder="1" applyAlignment="1" applyProtection="1">
      <alignment horizontal="center"/>
    </xf>
    <xf numFmtId="0" fontId="2" fillId="0" borderId="11" xfId="0" applyFont="1" applyBorder="1" applyAlignment="1" applyProtection="1">
      <alignment horizontal="center"/>
    </xf>
    <xf numFmtId="44" fontId="1" fillId="0" borderId="12" xfId="1" applyFont="1" applyBorder="1" applyAlignment="1" applyProtection="1">
      <alignment horizontal="center"/>
    </xf>
    <xf numFmtId="0" fontId="0" fillId="6" borderId="13" xfId="0" applyFill="1" applyBorder="1" applyAlignment="1" applyProtection="1">
      <alignment horizontal="center"/>
    </xf>
    <xf numFmtId="0" fontId="0" fillId="0" borderId="13" xfId="0" applyNumberFormat="1" applyBorder="1" applyAlignment="1" applyProtection="1">
      <alignment horizontal="center"/>
    </xf>
    <xf numFmtId="1" fontId="0" fillId="0" borderId="14" xfId="0" applyNumberFormat="1" applyBorder="1" applyAlignment="1" applyProtection="1">
      <alignment horizontal="center"/>
    </xf>
    <xf numFmtId="0" fontId="0" fillId="0" borderId="0" xfId="0" applyAlignment="1" applyProtection="1">
      <alignment horizontal="center"/>
    </xf>
    <xf numFmtId="43" fontId="2" fillId="0" borderId="9" xfId="3" applyFont="1" applyBorder="1" applyAlignment="1" applyProtection="1">
      <alignment horizontal="center"/>
    </xf>
    <xf numFmtId="0" fontId="0" fillId="0" borderId="13" xfId="1" applyNumberFormat="1" applyFont="1" applyBorder="1" applyAlignment="1" applyProtection="1">
      <alignment horizontal="center"/>
    </xf>
    <xf numFmtId="6" fontId="0" fillId="3" borderId="1" xfId="1" applyNumberFormat="1" applyFont="1" applyFill="1" applyBorder="1" applyProtection="1">
      <protection locked="0"/>
    </xf>
    <xf numFmtId="0" fontId="9" fillId="0" borderId="0" xfId="4"/>
    <xf numFmtId="9" fontId="0" fillId="3" borderId="1" xfId="2" applyFont="1" applyFill="1" applyBorder="1" applyProtection="1">
      <protection locked="0"/>
    </xf>
    <xf numFmtId="0" fontId="0" fillId="3" borderId="1" xfId="3" applyNumberFormat="1" applyFont="1" applyFill="1" applyBorder="1" applyProtection="1">
      <protection locked="0"/>
    </xf>
    <xf numFmtId="0" fontId="0" fillId="3" borderId="1" xfId="1" applyNumberFormat="1" applyFont="1" applyFill="1" applyBorder="1" applyProtection="1">
      <protection locked="0"/>
    </xf>
    <xf numFmtId="0" fontId="0" fillId="0" borderId="0" xfId="0" applyAlignment="1">
      <alignment horizontal="left"/>
    </xf>
    <xf numFmtId="0" fontId="0" fillId="0" borderId="0" xfId="0" applyFont="1" applyAlignment="1">
      <alignment horizontal="left" wrapText="1"/>
    </xf>
    <xf numFmtId="0" fontId="0" fillId="2" borderId="2" xfId="0" applyFill="1" applyBorder="1" applyAlignment="1">
      <alignment horizontal="center"/>
    </xf>
    <xf numFmtId="0" fontId="0" fillId="2" borderId="4" xfId="0" applyFill="1" applyBorder="1" applyAlignment="1">
      <alignment horizontal="center"/>
    </xf>
    <xf numFmtId="0" fontId="3" fillId="0" borderId="1" xfId="0" applyFont="1" applyBorder="1" applyAlignment="1">
      <alignment horizontal="center"/>
    </xf>
    <xf numFmtId="0" fontId="3" fillId="2" borderId="2" xfId="0" applyFont="1" applyFill="1" applyBorder="1" applyAlignment="1">
      <alignment horizontal="center"/>
    </xf>
    <xf numFmtId="0" fontId="3" fillId="2" borderId="3" xfId="0" applyFont="1" applyFill="1" applyBorder="1" applyAlignment="1">
      <alignment horizontal="center"/>
    </xf>
    <xf numFmtId="0" fontId="3" fillId="2" borderId="4" xfId="0" applyFont="1" applyFill="1" applyBorder="1" applyAlignment="1">
      <alignment horizontal="center"/>
    </xf>
  </cellXfs>
  <cellStyles count="5">
    <cellStyle name="Comma" xfId="3" builtinId="3"/>
    <cellStyle name="Currency" xfId="1" builtinId="4"/>
    <cellStyle name="Hyperlink" xfId="4" builtinId="8"/>
    <cellStyle name="Normal" xfId="0" builtinId="0"/>
    <cellStyle name="Percent" xfId="2" builtinId="5"/>
  </cellStyles>
  <dxfs count="12">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25536</xdr:colOff>
      <xdr:row>0</xdr:row>
      <xdr:rowOff>61687</xdr:rowOff>
    </xdr:from>
    <xdr:to>
      <xdr:col>0</xdr:col>
      <xdr:colOff>752930</xdr:colOff>
      <xdr:row>4</xdr:row>
      <xdr:rowOff>14314</xdr:rowOff>
    </xdr:to>
    <xdr:pic>
      <xdr:nvPicPr>
        <xdr:cNvPr id="12" name="Picture 11">
          <a:extLst>
            <a:ext uri="{FF2B5EF4-FFF2-40B4-BE49-F238E27FC236}">
              <a16:creationId xmlns:a16="http://schemas.microsoft.com/office/drawing/2014/main" id="{D3955F8E-11D0-42E0-BCB4-3F4A864DF6EC}"/>
            </a:ext>
          </a:extLst>
        </xdr:cNvPr>
        <xdr:cNvPicPr>
          <a:picLocks noChangeAspect="1"/>
        </xdr:cNvPicPr>
      </xdr:nvPicPr>
      <xdr:blipFill>
        <a:blip xmlns:r="http://schemas.openxmlformats.org/officeDocument/2006/relationships" r:embed="rId1"/>
        <a:stretch>
          <a:fillRect/>
        </a:stretch>
      </xdr:blipFill>
      <xdr:spPr>
        <a:xfrm>
          <a:off x="25536" y="61687"/>
          <a:ext cx="727394" cy="71462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50801</xdr:colOff>
      <xdr:row>0</xdr:row>
      <xdr:rowOff>69851</xdr:rowOff>
    </xdr:from>
    <xdr:to>
      <xdr:col>0</xdr:col>
      <xdr:colOff>800101</xdr:colOff>
      <xdr:row>4</xdr:row>
      <xdr:rowOff>43999</xdr:rowOff>
    </xdr:to>
    <xdr:pic>
      <xdr:nvPicPr>
        <xdr:cNvPr id="2" name="Picture 1">
          <a:extLst>
            <a:ext uri="{FF2B5EF4-FFF2-40B4-BE49-F238E27FC236}">
              <a16:creationId xmlns:a16="http://schemas.microsoft.com/office/drawing/2014/main" id="{74CC0D2A-9731-4349-ADE4-DC1959713E37}"/>
            </a:ext>
          </a:extLst>
        </xdr:cNvPr>
        <xdr:cNvPicPr>
          <a:picLocks noChangeAspect="1"/>
        </xdr:cNvPicPr>
      </xdr:nvPicPr>
      <xdr:blipFill>
        <a:blip xmlns:r="http://schemas.openxmlformats.org/officeDocument/2006/relationships" r:embed="rId1"/>
        <a:stretch>
          <a:fillRect/>
        </a:stretch>
      </xdr:blipFill>
      <xdr:spPr>
        <a:xfrm>
          <a:off x="50801" y="69851"/>
          <a:ext cx="749300" cy="73614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38101</xdr:colOff>
      <xdr:row>0</xdr:row>
      <xdr:rowOff>31751</xdr:rowOff>
    </xdr:from>
    <xdr:to>
      <xdr:col>0</xdr:col>
      <xdr:colOff>876301</xdr:colOff>
      <xdr:row>4</xdr:row>
      <xdr:rowOff>93239</xdr:rowOff>
    </xdr:to>
    <xdr:pic>
      <xdr:nvPicPr>
        <xdr:cNvPr id="2" name="Picture 1">
          <a:extLst>
            <a:ext uri="{FF2B5EF4-FFF2-40B4-BE49-F238E27FC236}">
              <a16:creationId xmlns:a16="http://schemas.microsoft.com/office/drawing/2014/main" id="{B88DD8FB-5F68-496D-99CC-57FBB872745D}"/>
            </a:ext>
          </a:extLst>
        </xdr:cNvPr>
        <xdr:cNvPicPr>
          <a:picLocks noChangeAspect="1"/>
        </xdr:cNvPicPr>
      </xdr:nvPicPr>
      <xdr:blipFill>
        <a:blip xmlns:r="http://schemas.openxmlformats.org/officeDocument/2006/relationships" r:embed="rId1"/>
        <a:stretch>
          <a:fillRect/>
        </a:stretch>
      </xdr:blipFill>
      <xdr:spPr>
        <a:xfrm>
          <a:off x="38101" y="31751"/>
          <a:ext cx="838200" cy="82348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44451</xdr:colOff>
      <xdr:row>0</xdr:row>
      <xdr:rowOff>63501</xdr:rowOff>
    </xdr:from>
    <xdr:to>
      <xdr:col>0</xdr:col>
      <xdr:colOff>838201</xdr:colOff>
      <xdr:row>4</xdr:row>
      <xdr:rowOff>81319</xdr:rowOff>
    </xdr:to>
    <xdr:pic>
      <xdr:nvPicPr>
        <xdr:cNvPr id="3" name="Picture 2">
          <a:extLst>
            <a:ext uri="{FF2B5EF4-FFF2-40B4-BE49-F238E27FC236}">
              <a16:creationId xmlns:a16="http://schemas.microsoft.com/office/drawing/2014/main" id="{C044F0FA-54FC-4350-9F84-9EF9BA824B5C}"/>
            </a:ext>
          </a:extLst>
        </xdr:cNvPr>
        <xdr:cNvPicPr>
          <a:picLocks noChangeAspect="1"/>
        </xdr:cNvPicPr>
      </xdr:nvPicPr>
      <xdr:blipFill>
        <a:blip xmlns:r="http://schemas.openxmlformats.org/officeDocument/2006/relationships" r:embed="rId1"/>
        <a:stretch>
          <a:fillRect/>
        </a:stretch>
      </xdr:blipFill>
      <xdr:spPr>
        <a:xfrm>
          <a:off x="44451" y="63501"/>
          <a:ext cx="793750" cy="779818"/>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44451</xdr:colOff>
      <xdr:row>0</xdr:row>
      <xdr:rowOff>63501</xdr:rowOff>
    </xdr:from>
    <xdr:to>
      <xdr:col>0</xdr:col>
      <xdr:colOff>850900</xdr:colOff>
      <xdr:row>4</xdr:row>
      <xdr:rowOff>34119</xdr:rowOff>
    </xdr:to>
    <xdr:pic>
      <xdr:nvPicPr>
        <xdr:cNvPr id="2" name="Picture 1">
          <a:extLst>
            <a:ext uri="{FF2B5EF4-FFF2-40B4-BE49-F238E27FC236}">
              <a16:creationId xmlns:a16="http://schemas.microsoft.com/office/drawing/2014/main" id="{4BBED605-DC34-446B-A7CA-4EB54108DD22}"/>
            </a:ext>
          </a:extLst>
        </xdr:cNvPr>
        <xdr:cNvPicPr>
          <a:picLocks noChangeAspect="1"/>
        </xdr:cNvPicPr>
      </xdr:nvPicPr>
      <xdr:blipFill>
        <a:blip xmlns:r="http://schemas.openxmlformats.org/officeDocument/2006/relationships" r:embed="rId1"/>
        <a:stretch>
          <a:fillRect/>
        </a:stretch>
      </xdr:blipFill>
      <xdr:spPr>
        <a:xfrm>
          <a:off x="44451" y="63501"/>
          <a:ext cx="806449" cy="73261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youtube.com/millsknowsbills" TargetMode="External"/><Relationship Id="rId1" Type="http://schemas.openxmlformats.org/officeDocument/2006/relationships/hyperlink" Target="https://www.youtube.com/watch?v=vGXKqnhI4rc&amp;t=2s"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8A90CA-1CD0-4314-B838-322EE94BCF30}">
  <sheetPr>
    <pageSetUpPr fitToPage="1"/>
  </sheetPr>
  <dimension ref="A1:G166"/>
  <sheetViews>
    <sheetView showGridLines="0" tabSelected="1" topLeftCell="A19" zoomScale="130" zoomScaleNormal="130" workbookViewId="0">
      <selection activeCell="B19" sqref="B19"/>
    </sheetView>
  </sheetViews>
  <sheetFormatPr baseColWidth="10" defaultColWidth="8.83203125" defaultRowHeight="15" x14ac:dyDescent="0.2"/>
  <cols>
    <col min="1" max="1" width="26.33203125" customWidth="1"/>
    <col min="2" max="3" width="25.6640625" customWidth="1"/>
    <col min="4" max="4" width="27" customWidth="1"/>
    <col min="5" max="6" width="25.6640625" customWidth="1"/>
    <col min="7" max="7" width="23.1640625" bestFit="1" customWidth="1"/>
    <col min="8" max="8" width="23" bestFit="1" customWidth="1"/>
    <col min="9" max="9" width="23" customWidth="1"/>
    <col min="11" max="11" width="19.6640625" bestFit="1" customWidth="1"/>
    <col min="12" max="12" width="23" bestFit="1" customWidth="1"/>
  </cols>
  <sheetData>
    <row r="1" spans="1:2" x14ac:dyDescent="0.2">
      <c r="B1" s="21" t="s">
        <v>126</v>
      </c>
    </row>
    <row r="2" spans="1:2" x14ac:dyDescent="0.2">
      <c r="B2" s="60" t="s">
        <v>124</v>
      </c>
    </row>
    <row r="3" spans="1:2" x14ac:dyDescent="0.2">
      <c r="B3" s="60" t="s">
        <v>125</v>
      </c>
    </row>
    <row r="4" spans="1:2" x14ac:dyDescent="0.2">
      <c r="B4" t="s">
        <v>127</v>
      </c>
    </row>
    <row r="5" spans="1:2" ht="26" x14ac:dyDescent="0.3">
      <c r="A5" s="12" t="s">
        <v>100</v>
      </c>
    </row>
    <row r="6" spans="1:2" ht="16" x14ac:dyDescent="0.2">
      <c r="A6" s="45" t="s">
        <v>61</v>
      </c>
    </row>
    <row r="7" spans="1:2" x14ac:dyDescent="0.2">
      <c r="A7" t="s">
        <v>101</v>
      </c>
    </row>
    <row r="8" spans="1:2" x14ac:dyDescent="0.2">
      <c r="A8" s="13" t="s">
        <v>28</v>
      </c>
      <c r="B8" s="27"/>
    </row>
    <row r="9" spans="1:2" x14ac:dyDescent="0.2">
      <c r="A9" s="13" t="s">
        <v>29</v>
      </c>
      <c r="B9" s="27"/>
    </row>
    <row r="11" spans="1:2" ht="16" x14ac:dyDescent="0.2">
      <c r="A11" s="45" t="s">
        <v>62</v>
      </c>
    </row>
    <row r="12" spans="1:2" ht="19" x14ac:dyDescent="0.25">
      <c r="A12" s="17">
        <f>$B$8</f>
        <v>0</v>
      </c>
    </row>
    <row r="13" spans="1:2" x14ac:dyDescent="0.2">
      <c r="A13" t="s">
        <v>129</v>
      </c>
    </row>
    <row r="14" spans="1:2" x14ac:dyDescent="0.2">
      <c r="A14" s="2" t="s">
        <v>65</v>
      </c>
    </row>
    <row r="15" spans="1:2" x14ac:dyDescent="0.2">
      <c r="A15" s="13" t="s">
        <v>63</v>
      </c>
      <c r="B15" s="59"/>
    </row>
    <row r="16" spans="1:2" x14ac:dyDescent="0.2">
      <c r="A16" s="13" t="s">
        <v>64</v>
      </c>
      <c r="B16" s="27"/>
    </row>
    <row r="17" spans="1:6" ht="10" customHeight="1" x14ac:dyDescent="0.2"/>
    <row r="18" spans="1:6" x14ac:dyDescent="0.2">
      <c r="A18" s="2" t="s">
        <v>66</v>
      </c>
    </row>
    <row r="19" spans="1:6" x14ac:dyDescent="0.2">
      <c r="A19" s="13" t="s">
        <v>67</v>
      </c>
      <c r="B19" s="29"/>
    </row>
    <row r="20" spans="1:6" ht="10" customHeight="1" x14ac:dyDescent="0.2"/>
    <row r="21" spans="1:6" x14ac:dyDescent="0.2">
      <c r="A21" s="2" t="s">
        <v>142</v>
      </c>
    </row>
    <row r="22" spans="1:6" x14ac:dyDescent="0.2">
      <c r="A22" s="13" t="s">
        <v>130</v>
      </c>
      <c r="B22" s="13" t="s">
        <v>131</v>
      </c>
      <c r="C22" s="13" t="s">
        <v>132</v>
      </c>
      <c r="D22" s="13" t="s">
        <v>133</v>
      </c>
      <c r="E22" s="13" t="s">
        <v>134</v>
      </c>
      <c r="F22" s="13" t="s">
        <v>135</v>
      </c>
    </row>
    <row r="23" spans="1:6" x14ac:dyDescent="0.2">
      <c r="A23" s="29"/>
      <c r="B23" s="29"/>
      <c r="C23" s="29"/>
      <c r="D23" s="29"/>
      <c r="E23" s="29"/>
      <c r="F23" s="29"/>
    </row>
    <row r="24" spans="1:6" x14ac:dyDescent="0.2">
      <c r="A24" s="13" t="s">
        <v>136</v>
      </c>
      <c r="B24" s="13" t="s">
        <v>137</v>
      </c>
      <c r="C24" s="13" t="s">
        <v>138</v>
      </c>
      <c r="D24" s="13" t="s">
        <v>139</v>
      </c>
      <c r="E24" s="13" t="s">
        <v>140</v>
      </c>
      <c r="F24" s="13" t="s">
        <v>141</v>
      </c>
    </row>
    <row r="25" spans="1:6" x14ac:dyDescent="0.2">
      <c r="A25" s="29"/>
      <c r="B25" s="29"/>
      <c r="C25" s="29"/>
      <c r="D25" s="29"/>
      <c r="E25" s="29"/>
      <c r="F25" s="29"/>
    </row>
    <row r="26" spans="1:6" ht="11" customHeight="1" x14ac:dyDescent="0.2"/>
    <row r="27" spans="1:6" ht="19" x14ac:dyDescent="0.25">
      <c r="A27" s="18">
        <f>$B$9</f>
        <v>0</v>
      </c>
    </row>
    <row r="28" spans="1:6" x14ac:dyDescent="0.2">
      <c r="A28" t="s">
        <v>129</v>
      </c>
    </row>
    <row r="29" spans="1:6" x14ac:dyDescent="0.2">
      <c r="A29" s="2" t="s">
        <v>65</v>
      </c>
    </row>
    <row r="30" spans="1:6" x14ac:dyDescent="0.2">
      <c r="A30" s="13" t="s">
        <v>63</v>
      </c>
      <c r="B30" s="29"/>
    </row>
    <row r="31" spans="1:6" x14ac:dyDescent="0.2">
      <c r="A31" s="13" t="s">
        <v>64</v>
      </c>
      <c r="B31" s="27"/>
    </row>
    <row r="32" spans="1:6" ht="9" customHeight="1" x14ac:dyDescent="0.2"/>
    <row r="33" spans="1:6" x14ac:dyDescent="0.2">
      <c r="A33" s="2" t="s">
        <v>66</v>
      </c>
    </row>
    <row r="34" spans="1:6" x14ac:dyDescent="0.2">
      <c r="A34" s="13" t="s">
        <v>67</v>
      </c>
      <c r="B34" s="29"/>
    </row>
    <row r="35" spans="1:6" ht="9" customHeight="1" x14ac:dyDescent="0.2"/>
    <row r="36" spans="1:6" x14ac:dyDescent="0.2">
      <c r="A36" s="2" t="s">
        <v>142</v>
      </c>
    </row>
    <row r="37" spans="1:6" x14ac:dyDescent="0.2">
      <c r="A37" s="13" t="s">
        <v>130</v>
      </c>
      <c r="B37" s="13" t="s">
        <v>131</v>
      </c>
      <c r="C37" s="13" t="s">
        <v>132</v>
      </c>
      <c r="D37" s="13" t="s">
        <v>133</v>
      </c>
      <c r="E37" s="13" t="s">
        <v>134</v>
      </c>
      <c r="F37" s="13" t="s">
        <v>135</v>
      </c>
    </row>
    <row r="38" spans="1:6" x14ac:dyDescent="0.2">
      <c r="A38" s="29"/>
      <c r="B38" s="29"/>
      <c r="C38" s="29"/>
      <c r="D38" s="29"/>
      <c r="E38" s="29"/>
      <c r="F38" s="29"/>
    </row>
    <row r="39" spans="1:6" x14ac:dyDescent="0.2">
      <c r="A39" s="13" t="s">
        <v>136</v>
      </c>
      <c r="B39" s="13" t="s">
        <v>137</v>
      </c>
      <c r="C39" s="13" t="s">
        <v>138</v>
      </c>
      <c r="D39" s="13" t="s">
        <v>139</v>
      </c>
      <c r="E39" s="13" t="s">
        <v>140</v>
      </c>
      <c r="F39" s="13" t="s">
        <v>141</v>
      </c>
    </row>
    <row r="40" spans="1:6" x14ac:dyDescent="0.2">
      <c r="A40" s="29"/>
      <c r="B40" s="29"/>
      <c r="C40" s="29"/>
      <c r="D40" s="29"/>
      <c r="E40" s="29"/>
      <c r="F40" s="29"/>
    </row>
    <row r="41" spans="1:6" ht="9" customHeight="1" x14ac:dyDescent="0.2"/>
    <row r="42" spans="1:6" ht="5.5" customHeight="1" x14ac:dyDescent="0.2"/>
    <row r="43" spans="1:6" ht="19" x14ac:dyDescent="0.25">
      <c r="A43" s="20" t="s">
        <v>143</v>
      </c>
      <c r="B43" s="19">
        <f>(B15*B16*52)+B19+(B30*B31*52)+B34+(SUM(A23:F23,A25:F25)+SUM(A38:F38,A40:F40))</f>
        <v>0</v>
      </c>
    </row>
    <row r="45" spans="1:6" ht="16" x14ac:dyDescent="0.2">
      <c r="A45" s="45" t="s">
        <v>68</v>
      </c>
    </row>
    <row r="46" spans="1:6" x14ac:dyDescent="0.2">
      <c r="A46" s="64" t="s">
        <v>121</v>
      </c>
      <c r="B46" s="64"/>
      <c r="C46" s="64"/>
      <c r="D46" s="64"/>
    </row>
    <row r="47" spans="1:6" x14ac:dyDescent="0.2">
      <c r="A47" s="13" t="s">
        <v>27</v>
      </c>
      <c r="B47" s="26"/>
    </row>
    <row r="48" spans="1:6" x14ac:dyDescent="0.2">
      <c r="A48" s="13" t="s">
        <v>102</v>
      </c>
      <c r="B48" s="26"/>
    </row>
    <row r="49" spans="1:6" x14ac:dyDescent="0.2">
      <c r="A49" s="13" t="s">
        <v>115</v>
      </c>
      <c r="B49" s="26"/>
    </row>
    <row r="50" spans="1:6" x14ac:dyDescent="0.2">
      <c r="A50" s="13" t="s">
        <v>116</v>
      </c>
      <c r="B50" s="26"/>
    </row>
    <row r="51" spans="1:6" ht="7" customHeight="1" x14ac:dyDescent="0.2"/>
    <row r="52" spans="1:6" x14ac:dyDescent="0.2">
      <c r="A52" s="11" t="s">
        <v>72</v>
      </c>
    </row>
    <row r="53" spans="1:6" x14ac:dyDescent="0.2">
      <c r="A53" s="2" t="s">
        <v>69</v>
      </c>
    </row>
    <row r="54" spans="1:6" x14ac:dyDescent="0.2">
      <c r="A54" s="13" t="s">
        <v>71</v>
      </c>
      <c r="B54" s="29" t="str">
        <f>IF(B47="x",Taxes!B20,IF(B48="x",Taxes!F20,IF('Intake Sheet'!B49="x",Taxes!B37,IF('Intake Sheet'!B50="x",Taxes!F37,""))))</f>
        <v/>
      </c>
    </row>
    <row r="55" spans="1:6" x14ac:dyDescent="0.2">
      <c r="A55" s="2" t="s">
        <v>70</v>
      </c>
    </row>
    <row r="56" spans="1:6" x14ac:dyDescent="0.2">
      <c r="A56" s="13" t="s">
        <v>71</v>
      </c>
      <c r="B56" s="27"/>
    </row>
    <row r="57" spans="1:6" ht="5" customHeight="1" x14ac:dyDescent="0.2"/>
    <row r="58" spans="1:6" ht="5.5" customHeight="1" x14ac:dyDescent="0.2"/>
    <row r="59" spans="1:6" ht="19" x14ac:dyDescent="0.25">
      <c r="A59" s="20" t="s">
        <v>122</v>
      </c>
      <c r="B59" s="19">
        <f>SUM(B54,B56)</f>
        <v>0</v>
      </c>
    </row>
    <row r="61" spans="1:6" ht="16" x14ac:dyDescent="0.2">
      <c r="A61" s="45" t="s">
        <v>73</v>
      </c>
    </row>
    <row r="62" spans="1:6" ht="15" customHeight="1" x14ac:dyDescent="0.2">
      <c r="A62" s="65" t="s">
        <v>74</v>
      </c>
      <c r="B62" s="65"/>
      <c r="C62" s="65"/>
      <c r="D62" s="65"/>
      <c r="E62" s="65"/>
    </row>
    <row r="63" spans="1:6" x14ac:dyDescent="0.2">
      <c r="A63" s="13" t="s">
        <v>43</v>
      </c>
      <c r="B63" s="13" t="s">
        <v>47</v>
      </c>
      <c r="C63" s="13" t="s">
        <v>145</v>
      </c>
      <c r="E63" s="66" t="s">
        <v>75</v>
      </c>
      <c r="F63" s="67"/>
    </row>
    <row r="64" spans="1:6" x14ac:dyDescent="0.2">
      <c r="A64" s="27"/>
      <c r="B64" s="30"/>
      <c r="C64" s="63"/>
      <c r="E64" s="14" t="s">
        <v>3</v>
      </c>
      <c r="F64" s="14" t="s">
        <v>38</v>
      </c>
    </row>
    <row r="65" spans="1:6" x14ac:dyDescent="0.2">
      <c r="A65" s="27"/>
      <c r="B65" s="30"/>
      <c r="C65" s="63"/>
      <c r="E65" s="14" t="s">
        <v>30</v>
      </c>
      <c r="F65" s="14" t="s">
        <v>7</v>
      </c>
    </row>
    <row r="66" spans="1:6" x14ac:dyDescent="0.2">
      <c r="A66" s="27"/>
      <c r="B66" s="30"/>
      <c r="C66" s="63"/>
      <c r="E66" s="14" t="s">
        <v>76</v>
      </c>
      <c r="F66" s="14" t="s">
        <v>8</v>
      </c>
    </row>
    <row r="67" spans="1:6" x14ac:dyDescent="0.2">
      <c r="A67" s="27"/>
      <c r="B67" s="30"/>
      <c r="C67" s="63"/>
      <c r="E67" s="14" t="s">
        <v>31</v>
      </c>
      <c r="F67" s="14" t="s">
        <v>9</v>
      </c>
    </row>
    <row r="68" spans="1:6" x14ac:dyDescent="0.2">
      <c r="A68" s="27"/>
      <c r="B68" s="30"/>
      <c r="C68" s="63"/>
      <c r="E68" s="14" t="s">
        <v>4</v>
      </c>
      <c r="F68" s="14" t="s">
        <v>10</v>
      </c>
    </row>
    <row r="69" spans="1:6" x14ac:dyDescent="0.2">
      <c r="A69" s="27"/>
      <c r="B69" s="30"/>
      <c r="C69" s="63"/>
      <c r="E69" s="14" t="s">
        <v>6</v>
      </c>
      <c r="F69" s="14" t="s">
        <v>11</v>
      </c>
    </row>
    <row r="70" spans="1:6" x14ac:dyDescent="0.2">
      <c r="A70" s="27"/>
      <c r="B70" s="30"/>
      <c r="C70" s="63"/>
      <c r="E70" s="14" t="s">
        <v>5</v>
      </c>
      <c r="F70" s="14" t="s">
        <v>39</v>
      </c>
    </row>
    <row r="71" spans="1:6" x14ac:dyDescent="0.2">
      <c r="A71" s="27"/>
      <c r="B71" s="30"/>
      <c r="C71" s="63"/>
      <c r="E71" s="14" t="s">
        <v>32</v>
      </c>
      <c r="F71" s="14" t="s">
        <v>40</v>
      </c>
    </row>
    <row r="72" spans="1:6" x14ac:dyDescent="0.2">
      <c r="A72" s="27"/>
      <c r="B72" s="30"/>
      <c r="C72" s="63"/>
      <c r="E72" s="14" t="s">
        <v>33</v>
      </c>
      <c r="F72" s="14" t="s">
        <v>12</v>
      </c>
    </row>
    <row r="73" spans="1:6" x14ac:dyDescent="0.2">
      <c r="A73" s="27"/>
      <c r="B73" s="30"/>
      <c r="C73" s="63"/>
      <c r="E73" s="14" t="s">
        <v>34</v>
      </c>
      <c r="F73" s="14" t="s">
        <v>41</v>
      </c>
    </row>
    <row r="74" spans="1:6" x14ac:dyDescent="0.2">
      <c r="A74" s="27"/>
      <c r="B74" s="30"/>
      <c r="C74" s="63"/>
      <c r="E74" s="14" t="s">
        <v>35</v>
      </c>
      <c r="F74" s="14" t="s">
        <v>13</v>
      </c>
    </row>
    <row r="75" spans="1:6" x14ac:dyDescent="0.2">
      <c r="A75" s="27"/>
      <c r="B75" s="30"/>
      <c r="C75" s="63"/>
      <c r="E75" s="14" t="s">
        <v>36</v>
      </c>
      <c r="F75" s="14" t="s">
        <v>59</v>
      </c>
    </row>
    <row r="76" spans="1:6" x14ac:dyDescent="0.2">
      <c r="A76" s="27"/>
      <c r="B76" s="30"/>
      <c r="C76" s="63"/>
      <c r="E76" s="14" t="s">
        <v>37</v>
      </c>
      <c r="F76" s="14"/>
    </row>
    <row r="77" spans="1:6" x14ac:dyDescent="0.2">
      <c r="A77" s="27"/>
      <c r="B77" s="30"/>
      <c r="C77" s="63"/>
    </row>
    <row r="78" spans="1:6" x14ac:dyDescent="0.2">
      <c r="A78" s="27"/>
      <c r="B78" s="30"/>
      <c r="C78" s="63"/>
    </row>
    <row r="79" spans="1:6" x14ac:dyDescent="0.2">
      <c r="A79" s="27"/>
      <c r="B79" s="30"/>
      <c r="C79" s="63"/>
    </row>
    <row r="80" spans="1:6" x14ac:dyDescent="0.2">
      <c r="A80" s="27"/>
      <c r="B80" s="30"/>
      <c r="C80" s="63"/>
    </row>
    <row r="81" spans="1:7" x14ac:dyDescent="0.2">
      <c r="A81" s="27"/>
      <c r="B81" s="30"/>
      <c r="C81" s="63"/>
    </row>
    <row r="82" spans="1:7" x14ac:dyDescent="0.2">
      <c r="A82" s="27"/>
      <c r="B82" s="30"/>
      <c r="C82" s="63"/>
    </row>
    <row r="83" spans="1:7" x14ac:dyDescent="0.2">
      <c r="A83" s="27"/>
      <c r="B83" s="30"/>
      <c r="C83" s="63"/>
    </row>
    <row r="85" spans="1:7" ht="16" x14ac:dyDescent="0.2">
      <c r="A85" s="45" t="s">
        <v>77</v>
      </c>
    </row>
    <row r="86" spans="1:7" ht="30" customHeight="1" x14ac:dyDescent="0.2">
      <c r="A86" s="65" t="s">
        <v>78</v>
      </c>
      <c r="B86" s="65"/>
      <c r="C86" s="65"/>
      <c r="D86" s="65"/>
      <c r="E86" s="65"/>
    </row>
    <row r="87" spans="1:7" x14ac:dyDescent="0.2">
      <c r="A87" s="13" t="s">
        <v>45</v>
      </c>
      <c r="B87" s="13" t="s">
        <v>46</v>
      </c>
      <c r="C87" s="13" t="s">
        <v>47</v>
      </c>
      <c r="D87" s="13" t="s">
        <v>145</v>
      </c>
      <c r="E87" s="13" t="s">
        <v>146</v>
      </c>
      <c r="G87" s="13" t="s">
        <v>75</v>
      </c>
    </row>
    <row r="88" spans="1:7" x14ac:dyDescent="0.2">
      <c r="A88" s="27"/>
      <c r="B88" s="29"/>
      <c r="C88" s="29"/>
      <c r="D88" s="62"/>
      <c r="E88" s="61"/>
      <c r="G88" s="14" t="s">
        <v>42</v>
      </c>
    </row>
    <row r="89" spans="1:7" x14ac:dyDescent="0.2">
      <c r="A89" s="27"/>
      <c r="B89" s="29"/>
      <c r="C89" s="29"/>
      <c r="D89" s="62"/>
      <c r="E89" s="61"/>
      <c r="G89" s="14" t="s">
        <v>20</v>
      </c>
    </row>
    <row r="90" spans="1:7" x14ac:dyDescent="0.2">
      <c r="A90" s="27"/>
      <c r="B90" s="29"/>
      <c r="C90" s="29"/>
      <c r="D90" s="62"/>
      <c r="E90" s="61"/>
      <c r="G90" s="14" t="s">
        <v>48</v>
      </c>
    </row>
    <row r="91" spans="1:7" x14ac:dyDescent="0.2">
      <c r="A91" s="27"/>
      <c r="B91" s="29"/>
      <c r="C91" s="29"/>
      <c r="D91" s="62"/>
      <c r="E91" s="61"/>
      <c r="G91" s="14" t="s">
        <v>49</v>
      </c>
    </row>
    <row r="92" spans="1:7" x14ac:dyDescent="0.2">
      <c r="A92" s="27"/>
      <c r="B92" s="29"/>
      <c r="C92" s="29"/>
      <c r="D92" s="62"/>
      <c r="E92" s="61"/>
      <c r="G92" s="14" t="s">
        <v>50</v>
      </c>
    </row>
    <row r="93" spans="1:7" x14ac:dyDescent="0.2">
      <c r="A93" s="27"/>
      <c r="B93" s="29"/>
      <c r="C93" s="29"/>
      <c r="D93" s="62"/>
      <c r="E93" s="61"/>
      <c r="G93" s="14" t="s">
        <v>51</v>
      </c>
    </row>
    <row r="94" spans="1:7" x14ac:dyDescent="0.2">
      <c r="A94" s="27"/>
      <c r="B94" s="29"/>
      <c r="C94" s="29"/>
      <c r="D94" s="62"/>
      <c r="E94" s="61"/>
    </row>
    <row r="95" spans="1:7" x14ac:dyDescent="0.2">
      <c r="A95" s="27"/>
      <c r="B95" s="29"/>
      <c r="C95" s="29"/>
      <c r="D95" s="62"/>
      <c r="E95" s="61"/>
    </row>
    <row r="96" spans="1:7" x14ac:dyDescent="0.2">
      <c r="A96" s="27"/>
      <c r="B96" s="29"/>
      <c r="C96" s="29"/>
      <c r="D96" s="62"/>
      <c r="E96" s="61"/>
    </row>
    <row r="97" spans="1:5" x14ac:dyDescent="0.2">
      <c r="A97" s="27"/>
      <c r="B97" s="29"/>
      <c r="C97" s="29"/>
      <c r="D97" s="62"/>
      <c r="E97" s="61"/>
    </row>
    <row r="98" spans="1:5" x14ac:dyDescent="0.2">
      <c r="A98" s="27"/>
      <c r="B98" s="29"/>
      <c r="C98" s="29"/>
      <c r="D98" s="62"/>
      <c r="E98" s="61"/>
    </row>
    <row r="99" spans="1:5" x14ac:dyDescent="0.2">
      <c r="A99" s="27"/>
      <c r="B99" s="29"/>
      <c r="C99" s="29"/>
      <c r="D99" s="62"/>
      <c r="E99" s="61"/>
    </row>
    <row r="100" spans="1:5" x14ac:dyDescent="0.2">
      <c r="A100" s="27"/>
      <c r="B100" s="29"/>
      <c r="C100" s="29"/>
      <c r="D100" s="62"/>
      <c r="E100" s="61"/>
    </row>
    <row r="101" spans="1:5" x14ac:dyDescent="0.2">
      <c r="A101" s="27"/>
      <c r="B101" s="29"/>
      <c r="C101" s="29"/>
      <c r="D101" s="62"/>
      <c r="E101" s="61"/>
    </row>
    <row r="102" spans="1:5" x14ac:dyDescent="0.2">
      <c r="A102" s="27"/>
      <c r="B102" s="29"/>
      <c r="C102" s="29"/>
      <c r="D102" s="62"/>
      <c r="E102" s="61"/>
    </row>
    <row r="103" spans="1:5" x14ac:dyDescent="0.2">
      <c r="A103" s="27"/>
      <c r="B103" s="29"/>
      <c r="C103" s="29"/>
      <c r="D103" s="62"/>
      <c r="E103" s="61"/>
    </row>
    <row r="104" spans="1:5" x14ac:dyDescent="0.2">
      <c r="A104" s="27"/>
      <c r="B104" s="29"/>
      <c r="C104" s="29"/>
      <c r="D104" s="62"/>
      <c r="E104" s="61"/>
    </row>
    <row r="105" spans="1:5" x14ac:dyDescent="0.2">
      <c r="A105" s="27"/>
      <c r="B105" s="29"/>
      <c r="C105" s="29"/>
      <c r="D105" s="62"/>
      <c r="E105" s="61"/>
    </row>
    <row r="106" spans="1:5" x14ac:dyDescent="0.2">
      <c r="A106" s="27"/>
      <c r="B106" s="29"/>
      <c r="C106" s="29"/>
      <c r="D106" s="62"/>
      <c r="E106" s="61"/>
    </row>
    <row r="107" spans="1:5" x14ac:dyDescent="0.2">
      <c r="A107" s="27"/>
      <c r="B107" s="29"/>
      <c r="C107" s="29"/>
      <c r="D107" s="62"/>
      <c r="E107" s="61"/>
    </row>
    <row r="109" spans="1:5" x14ac:dyDescent="0.2">
      <c r="A109" s="2" t="s">
        <v>144</v>
      </c>
    </row>
    <row r="110" spans="1:5" ht="5" customHeight="1" x14ac:dyDescent="0.2"/>
    <row r="111" spans="1:5" ht="16" x14ac:dyDescent="0.2">
      <c r="A111" s="45" t="s">
        <v>94</v>
      </c>
    </row>
    <row r="112" spans="1:5" ht="15" customHeight="1" x14ac:dyDescent="0.2">
      <c r="A112" s="65" t="s">
        <v>107</v>
      </c>
      <c r="B112" s="65"/>
      <c r="C112" s="65"/>
      <c r="D112" s="65"/>
      <c r="E112" s="65"/>
    </row>
    <row r="113" spans="1:5" x14ac:dyDescent="0.2">
      <c r="A113" s="13" t="s">
        <v>52</v>
      </c>
      <c r="C113" s="13" t="s">
        <v>75</v>
      </c>
    </row>
    <row r="114" spans="1:5" x14ac:dyDescent="0.2">
      <c r="A114" s="27"/>
      <c r="C114" s="14" t="s">
        <v>95</v>
      </c>
    </row>
    <row r="115" spans="1:5" x14ac:dyDescent="0.2">
      <c r="A115" s="27"/>
      <c r="C115" s="14" t="s">
        <v>96</v>
      </c>
    </row>
    <row r="116" spans="1:5" x14ac:dyDescent="0.2">
      <c r="A116" s="27"/>
      <c r="C116" s="14" t="s">
        <v>97</v>
      </c>
    </row>
    <row r="117" spans="1:5" x14ac:dyDescent="0.2">
      <c r="A117" s="27"/>
      <c r="C117" s="14" t="s">
        <v>98</v>
      </c>
    </row>
    <row r="118" spans="1:5" x14ac:dyDescent="0.2">
      <c r="A118" s="27"/>
    </row>
    <row r="119" spans="1:5" x14ac:dyDescent="0.2">
      <c r="A119" s="27"/>
    </row>
    <row r="120" spans="1:5" x14ac:dyDescent="0.2">
      <c r="A120" s="27"/>
    </row>
    <row r="121" spans="1:5" x14ac:dyDescent="0.2">
      <c r="A121" s="27"/>
    </row>
    <row r="123" spans="1:5" ht="16" x14ac:dyDescent="0.2">
      <c r="A123" s="45" t="s">
        <v>99</v>
      </c>
    </row>
    <row r="124" spans="1:5" ht="29.5" customHeight="1" x14ac:dyDescent="0.2">
      <c r="A124" s="65" t="s">
        <v>108</v>
      </c>
      <c r="B124" s="65"/>
      <c r="C124" s="65"/>
      <c r="D124" s="65"/>
      <c r="E124" s="65"/>
    </row>
    <row r="125" spans="1:5" x14ac:dyDescent="0.2">
      <c r="A125" s="13" t="s">
        <v>57</v>
      </c>
      <c r="C125" s="13" t="s">
        <v>75</v>
      </c>
    </row>
    <row r="126" spans="1:5" x14ac:dyDescent="0.2">
      <c r="A126" s="27"/>
      <c r="C126" s="14" t="s">
        <v>16</v>
      </c>
    </row>
    <row r="127" spans="1:5" x14ac:dyDescent="0.2">
      <c r="A127" s="27"/>
      <c r="C127" s="14" t="s">
        <v>17</v>
      </c>
    </row>
    <row r="128" spans="1:5" x14ac:dyDescent="0.2">
      <c r="A128" s="27"/>
      <c r="C128" s="14" t="s">
        <v>21</v>
      </c>
    </row>
    <row r="129" spans="1:5" x14ac:dyDescent="0.2">
      <c r="A129" s="27"/>
      <c r="C129" s="14" t="s">
        <v>18</v>
      </c>
    </row>
    <row r="130" spans="1:5" x14ac:dyDescent="0.2">
      <c r="A130" s="27"/>
      <c r="C130" s="14" t="s">
        <v>19</v>
      </c>
    </row>
    <row r="131" spans="1:5" x14ac:dyDescent="0.2">
      <c r="A131" s="27"/>
      <c r="C131" s="14" t="s">
        <v>128</v>
      </c>
    </row>
    <row r="132" spans="1:5" x14ac:dyDescent="0.2">
      <c r="A132" s="27"/>
    </row>
    <row r="133" spans="1:5" x14ac:dyDescent="0.2">
      <c r="A133" s="27"/>
    </row>
    <row r="135" spans="1:5" ht="16" x14ac:dyDescent="0.2">
      <c r="A135" s="45" t="s">
        <v>79</v>
      </c>
    </row>
    <row r="136" spans="1:5" x14ac:dyDescent="0.2">
      <c r="A136" s="21" t="s">
        <v>14</v>
      </c>
    </row>
    <row r="137" spans="1:5" ht="29.5" customHeight="1" x14ac:dyDescent="0.2">
      <c r="A137" s="65" t="s">
        <v>103</v>
      </c>
      <c r="B137" s="65"/>
      <c r="C137" s="65"/>
      <c r="D137" s="65"/>
      <c r="E137" s="65"/>
    </row>
    <row r="138" spans="1:5" x14ac:dyDescent="0.2">
      <c r="A138" s="13" t="s">
        <v>80</v>
      </c>
      <c r="B138" s="27"/>
    </row>
    <row r="139" spans="1:5" ht="19" x14ac:dyDescent="0.25">
      <c r="A139" s="20" t="s">
        <v>81</v>
      </c>
      <c r="B139" s="19">
        <f>(B138*(SUM(B64:B83,C88:C107)))</f>
        <v>0</v>
      </c>
    </row>
    <row r="140" spans="1:5" ht="5.5" customHeight="1" x14ac:dyDescent="0.2"/>
    <row r="141" spans="1:5" x14ac:dyDescent="0.2">
      <c r="A141" s="21" t="s">
        <v>53</v>
      </c>
    </row>
    <row r="142" spans="1:5" ht="16" customHeight="1" x14ac:dyDescent="0.2">
      <c r="A142" s="65" t="s">
        <v>84</v>
      </c>
      <c r="B142" s="65"/>
      <c r="C142" s="65"/>
      <c r="D142" s="65"/>
      <c r="E142" s="65"/>
    </row>
    <row r="143" spans="1:5" x14ac:dyDescent="0.2">
      <c r="A143" s="13" t="s">
        <v>82</v>
      </c>
      <c r="B143" s="13" t="s">
        <v>54</v>
      </c>
      <c r="C143" s="13" t="s">
        <v>83</v>
      </c>
    </row>
    <row r="144" spans="1:5" x14ac:dyDescent="0.2">
      <c r="A144" s="27"/>
      <c r="B144" s="29"/>
      <c r="C144" s="28"/>
    </row>
    <row r="145" spans="1:5" x14ac:dyDescent="0.2">
      <c r="A145" s="27"/>
      <c r="B145" s="29"/>
      <c r="C145" s="28"/>
    </row>
    <row r="146" spans="1:5" x14ac:dyDescent="0.2">
      <c r="A146" s="27"/>
      <c r="B146" s="29"/>
      <c r="C146" s="27"/>
    </row>
    <row r="147" spans="1:5" x14ac:dyDescent="0.2">
      <c r="A147" s="27"/>
      <c r="B147" s="29"/>
      <c r="C147" s="27"/>
    </row>
    <row r="148" spans="1:5" x14ac:dyDescent="0.2">
      <c r="A148" s="27"/>
      <c r="B148" s="29"/>
      <c r="C148" s="27"/>
    </row>
    <row r="149" spans="1:5" x14ac:dyDescent="0.2">
      <c r="A149" s="27"/>
      <c r="B149" s="29"/>
      <c r="C149" s="27"/>
    </row>
    <row r="150" spans="1:5" x14ac:dyDescent="0.2">
      <c r="A150" s="27"/>
      <c r="B150" s="29"/>
      <c r="C150" s="27"/>
    </row>
    <row r="151" spans="1:5" ht="6" customHeight="1" x14ac:dyDescent="0.2"/>
    <row r="152" spans="1:5" x14ac:dyDescent="0.2">
      <c r="A152" s="21" t="s">
        <v>104</v>
      </c>
    </row>
    <row r="153" spans="1:5" ht="15.5" customHeight="1" x14ac:dyDescent="0.2">
      <c r="A153" s="65" t="s">
        <v>86</v>
      </c>
      <c r="B153" s="65"/>
      <c r="C153" s="65"/>
      <c r="D153" s="65"/>
      <c r="E153" s="65"/>
    </row>
    <row r="154" spans="1:5" x14ac:dyDescent="0.2">
      <c r="A154" s="13" t="s">
        <v>85</v>
      </c>
      <c r="B154" s="13" t="s">
        <v>83</v>
      </c>
    </row>
    <row r="155" spans="1:5" x14ac:dyDescent="0.2">
      <c r="A155" s="29"/>
      <c r="B155" s="28"/>
    </row>
    <row r="156" spans="1:5" ht="5" customHeight="1" x14ac:dyDescent="0.2"/>
    <row r="157" spans="1:5" x14ac:dyDescent="0.2">
      <c r="A157" s="21" t="s">
        <v>87</v>
      </c>
    </row>
    <row r="158" spans="1:5" ht="30.5" customHeight="1" x14ac:dyDescent="0.2">
      <c r="A158" s="65" t="s">
        <v>88</v>
      </c>
      <c r="B158" s="65"/>
      <c r="C158" s="65"/>
      <c r="D158" s="65"/>
      <c r="E158" s="65"/>
    </row>
    <row r="159" spans="1:5" x14ac:dyDescent="0.2">
      <c r="A159" s="13" t="s">
        <v>55</v>
      </c>
      <c r="B159" s="13" t="s">
        <v>54</v>
      </c>
      <c r="C159" s="13" t="s">
        <v>83</v>
      </c>
      <c r="E159" s="13" t="s">
        <v>75</v>
      </c>
    </row>
    <row r="160" spans="1:5" x14ac:dyDescent="0.2">
      <c r="A160" s="27"/>
      <c r="B160" s="29"/>
      <c r="C160" s="36"/>
      <c r="E160" s="14" t="s">
        <v>89</v>
      </c>
    </row>
    <row r="161" spans="1:5" x14ac:dyDescent="0.2">
      <c r="A161" s="27"/>
      <c r="B161" s="29"/>
      <c r="C161" s="27"/>
      <c r="E161" s="14" t="s">
        <v>60</v>
      </c>
    </row>
    <row r="162" spans="1:5" x14ac:dyDescent="0.2">
      <c r="A162" s="27"/>
      <c r="B162" s="29"/>
      <c r="C162" s="27"/>
      <c r="E162" s="14" t="s">
        <v>15</v>
      </c>
    </row>
    <row r="163" spans="1:5" x14ac:dyDescent="0.2">
      <c r="A163" s="27"/>
      <c r="B163" s="29"/>
      <c r="C163" s="27"/>
      <c r="E163" s="14" t="s">
        <v>90</v>
      </c>
    </row>
    <row r="164" spans="1:5" x14ac:dyDescent="0.2">
      <c r="A164" s="27"/>
      <c r="B164" s="29"/>
      <c r="C164" s="27"/>
      <c r="E164" s="14" t="s">
        <v>91</v>
      </c>
    </row>
    <row r="165" spans="1:5" x14ac:dyDescent="0.2">
      <c r="E165" s="14" t="s">
        <v>92</v>
      </c>
    </row>
    <row r="166" spans="1:5" x14ac:dyDescent="0.2">
      <c r="E166" s="14" t="s">
        <v>93</v>
      </c>
    </row>
  </sheetData>
  <sheetProtection algorithmName="SHA-512" hashValue="YmfaE37vbcBIRb6MJSuCGb4oLB8GzLd8oAGpHIOu0Z5yawoLPl/tLBvVT2PROchP+JTmxTrmyuh5QRROA/lKvQ==" saltValue="VFf07bMdCAP0tpW7FUZCmQ==" spinCount="100000" sheet="1" objects="1"/>
  <mergeCells count="10">
    <mergeCell ref="A137:E137"/>
    <mergeCell ref="A142:E142"/>
    <mergeCell ref="A153:E153"/>
    <mergeCell ref="A158:E158"/>
    <mergeCell ref="A124:E124"/>
    <mergeCell ref="A46:D46"/>
    <mergeCell ref="A112:E112"/>
    <mergeCell ref="A86:E86"/>
    <mergeCell ref="A62:E62"/>
    <mergeCell ref="E63:F63"/>
  </mergeCells>
  <conditionalFormatting sqref="A47:C51 A5:C13 A46">
    <cfRule type="expression" priority="7">
      <formula>IF($B$47,"*")</formula>
    </cfRule>
  </conditionalFormatting>
  <conditionalFormatting sqref="A28">
    <cfRule type="expression" priority="1">
      <formula>IF($B$47,"*")</formula>
    </cfRule>
  </conditionalFormatting>
  <hyperlinks>
    <hyperlink ref="B2" r:id="rId1" xr:uid="{E5908056-9562-7C43-BDE2-592DA0B2B15F}"/>
    <hyperlink ref="B3" r:id="rId2" xr:uid="{F5E6D6EF-D82B-1047-AF02-C5407DF179CA}"/>
  </hyperlinks>
  <pageMargins left="0.7" right="0.7" top="0.75" bottom="0.75" header="0.3" footer="0.3"/>
  <pageSetup scale="58" fitToHeight="0" orientation="portrait"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2BB9A1-EBE3-4AF4-B741-3D74504A5146}">
  <dimension ref="A6:F78"/>
  <sheetViews>
    <sheetView showGridLines="0" workbookViewId="0">
      <selection activeCell="H15" sqref="H15"/>
    </sheetView>
  </sheetViews>
  <sheetFormatPr baseColWidth="10" defaultColWidth="8.83203125" defaultRowHeight="15" x14ac:dyDescent="0.2"/>
  <cols>
    <col min="1" max="1" width="29" bestFit="1" customWidth="1"/>
    <col min="2" max="2" width="11.1640625" bestFit="1" customWidth="1"/>
    <col min="3" max="3" width="7.1640625" customWidth="1"/>
    <col min="4" max="4" width="21.6640625" bestFit="1" customWidth="1"/>
    <col min="5" max="5" width="20.83203125" bestFit="1" customWidth="1"/>
    <col min="6" max="6" width="12.1640625" bestFit="1" customWidth="1"/>
  </cols>
  <sheetData>
    <row r="6" spans="1:6" ht="19" x14ac:dyDescent="0.25">
      <c r="A6" s="68" t="s">
        <v>0</v>
      </c>
      <c r="B6" s="68"/>
      <c r="C6" s="1"/>
      <c r="D6" s="20" t="s">
        <v>106</v>
      </c>
      <c r="E6" s="19">
        <f>B51</f>
        <v>0</v>
      </c>
    </row>
    <row r="7" spans="1:6" x14ac:dyDescent="0.2">
      <c r="A7" s="37" t="s">
        <v>105</v>
      </c>
      <c r="B7" s="38">
        <f>'Intake Sheet'!B43/12</f>
        <v>0</v>
      </c>
      <c r="C7" s="4"/>
      <c r="D7" t="s">
        <v>111</v>
      </c>
      <c r="E7" s="10">
        <f>E6-SUM(E10:E17,E20:E27,E30,E33:E39,E42,E45:E51)</f>
        <v>0</v>
      </c>
      <c r="F7" s="4" t="str">
        <f>IF(E7&gt;0,"GOOD","BAD")</f>
        <v>BAD</v>
      </c>
    </row>
    <row r="8" spans="1:6" x14ac:dyDescent="0.2">
      <c r="A8" s="39" t="s">
        <v>1</v>
      </c>
      <c r="B8" s="38">
        <f>-'Intake Sheet'!B59</f>
        <v>0</v>
      </c>
      <c r="C8" s="1"/>
    </row>
    <row r="9" spans="1:6" x14ac:dyDescent="0.2">
      <c r="A9" s="37" t="s">
        <v>123</v>
      </c>
      <c r="B9" s="40">
        <f>SUM(B7:B8)</f>
        <v>0</v>
      </c>
      <c r="C9" s="4"/>
      <c r="D9" s="13" t="s">
        <v>58</v>
      </c>
      <c r="E9" s="13" t="s">
        <v>44</v>
      </c>
    </row>
    <row r="10" spans="1:6" x14ac:dyDescent="0.2">
      <c r="A10" s="37" t="s">
        <v>2</v>
      </c>
      <c r="B10" s="38">
        <f>SUM(B11:B50)</f>
        <v>0</v>
      </c>
      <c r="C10" s="1"/>
      <c r="D10" s="15">
        <f>'Intake Sheet'!A114</f>
        <v>0</v>
      </c>
      <c r="E10" s="29"/>
    </row>
    <row r="11" spans="1:6" x14ac:dyDescent="0.2">
      <c r="A11" s="41">
        <f>'Intake Sheet'!A64</f>
        <v>0</v>
      </c>
      <c r="B11" s="38">
        <f>-'Intake Sheet'!B64</f>
        <v>0</v>
      </c>
      <c r="C11" s="1"/>
      <c r="D11" s="15">
        <f>'Intake Sheet'!A115</f>
        <v>0</v>
      </c>
      <c r="E11" s="29"/>
    </row>
    <row r="12" spans="1:6" x14ac:dyDescent="0.2">
      <c r="A12" s="41">
        <f>'Intake Sheet'!A65</f>
        <v>0</v>
      </c>
      <c r="B12" s="38">
        <f>-'Intake Sheet'!B65</f>
        <v>0</v>
      </c>
      <c r="C12" s="1"/>
      <c r="D12" s="15">
        <f>'Intake Sheet'!A116</f>
        <v>0</v>
      </c>
      <c r="E12" s="29"/>
    </row>
    <row r="13" spans="1:6" x14ac:dyDescent="0.2">
      <c r="A13" s="41">
        <f>'Intake Sheet'!A66</f>
        <v>0</v>
      </c>
      <c r="B13" s="38">
        <f>-'Intake Sheet'!B66</f>
        <v>0</v>
      </c>
      <c r="C13" s="1"/>
      <c r="D13" s="15">
        <f>'Intake Sheet'!A117</f>
        <v>0</v>
      </c>
      <c r="E13" s="29"/>
    </row>
    <row r="14" spans="1:6" x14ac:dyDescent="0.2">
      <c r="A14" s="41">
        <f>'Intake Sheet'!A67</f>
        <v>0</v>
      </c>
      <c r="B14" s="38">
        <f>-'Intake Sheet'!B67</f>
        <v>0</v>
      </c>
      <c r="C14" s="1"/>
      <c r="D14" s="15">
        <f>'Intake Sheet'!A118</f>
        <v>0</v>
      </c>
      <c r="E14" s="29"/>
    </row>
    <row r="15" spans="1:6" x14ac:dyDescent="0.2">
      <c r="A15" s="41">
        <f>'Intake Sheet'!A68</f>
        <v>0</v>
      </c>
      <c r="B15" s="38">
        <f>-'Intake Sheet'!B68</f>
        <v>0</v>
      </c>
      <c r="C15" s="1"/>
      <c r="D15" s="15">
        <f>'Intake Sheet'!A119</f>
        <v>0</v>
      </c>
      <c r="E15" s="29"/>
    </row>
    <row r="16" spans="1:6" x14ac:dyDescent="0.2">
      <c r="A16" s="41">
        <f>'Intake Sheet'!A69</f>
        <v>0</v>
      </c>
      <c r="B16" s="38">
        <f>-'Intake Sheet'!B69</f>
        <v>0</v>
      </c>
      <c r="C16" s="1"/>
      <c r="D16" s="15">
        <f>'Intake Sheet'!A120</f>
        <v>0</v>
      </c>
      <c r="E16" s="29"/>
    </row>
    <row r="17" spans="1:5" x14ac:dyDescent="0.2">
      <c r="A17" s="41">
        <f>'Intake Sheet'!A70</f>
        <v>0</v>
      </c>
      <c r="B17" s="38">
        <f>-'Intake Sheet'!B70</f>
        <v>0</v>
      </c>
      <c r="C17" s="1"/>
      <c r="D17" s="15">
        <f>'Intake Sheet'!A121</f>
        <v>0</v>
      </c>
      <c r="E17" s="29"/>
    </row>
    <row r="18" spans="1:5" x14ac:dyDescent="0.2">
      <c r="A18" s="41">
        <f>'Intake Sheet'!A71</f>
        <v>0</v>
      </c>
      <c r="B18" s="38">
        <f>-'Intake Sheet'!B71</f>
        <v>0</v>
      </c>
      <c r="C18" s="1"/>
    </row>
    <row r="19" spans="1:5" x14ac:dyDescent="0.2">
      <c r="A19" s="41">
        <f>'Intake Sheet'!A72</f>
        <v>0</v>
      </c>
      <c r="B19" s="38">
        <f>-'Intake Sheet'!B72</f>
        <v>0</v>
      </c>
      <c r="C19" s="1"/>
      <c r="D19" s="13" t="s">
        <v>56</v>
      </c>
      <c r="E19" s="13" t="s">
        <v>44</v>
      </c>
    </row>
    <row r="20" spans="1:5" x14ac:dyDescent="0.2">
      <c r="A20" s="41">
        <f>'Intake Sheet'!A73</f>
        <v>0</v>
      </c>
      <c r="B20" s="38">
        <f>-'Intake Sheet'!B73</f>
        <v>0</v>
      </c>
      <c r="C20" s="1"/>
      <c r="D20" s="15">
        <f>'Intake Sheet'!A126</f>
        <v>0</v>
      </c>
      <c r="E20" s="30"/>
    </row>
    <row r="21" spans="1:5" x14ac:dyDescent="0.2">
      <c r="A21" s="41">
        <f>'Intake Sheet'!A74</f>
        <v>0</v>
      </c>
      <c r="B21" s="38">
        <f>-'Intake Sheet'!B74</f>
        <v>0</v>
      </c>
      <c r="C21" s="1"/>
      <c r="D21" s="15">
        <f>'Intake Sheet'!A127</f>
        <v>0</v>
      </c>
      <c r="E21" s="30"/>
    </row>
    <row r="22" spans="1:5" x14ac:dyDescent="0.2">
      <c r="A22" s="41">
        <f>'Intake Sheet'!A75</f>
        <v>0</v>
      </c>
      <c r="B22" s="38">
        <f>-'Intake Sheet'!B75</f>
        <v>0</v>
      </c>
      <c r="C22" s="1"/>
      <c r="D22" s="15">
        <f>'Intake Sheet'!A128</f>
        <v>0</v>
      </c>
      <c r="E22" s="30"/>
    </row>
    <row r="23" spans="1:5" x14ac:dyDescent="0.2">
      <c r="A23" s="41">
        <f>'Intake Sheet'!A76</f>
        <v>0</v>
      </c>
      <c r="B23" s="38">
        <f>-'Intake Sheet'!B76</f>
        <v>0</v>
      </c>
      <c r="C23" s="1"/>
      <c r="D23" s="15">
        <f>'Intake Sheet'!A129</f>
        <v>0</v>
      </c>
      <c r="E23" s="30"/>
    </row>
    <row r="24" spans="1:5" x14ac:dyDescent="0.2">
      <c r="A24" s="41">
        <f>'Intake Sheet'!A77</f>
        <v>0</v>
      </c>
      <c r="B24" s="38">
        <f>-'Intake Sheet'!B77</f>
        <v>0</v>
      </c>
      <c r="C24" s="1"/>
      <c r="D24" s="15">
        <f>'Intake Sheet'!A130</f>
        <v>0</v>
      </c>
      <c r="E24" s="30"/>
    </row>
    <row r="25" spans="1:5" x14ac:dyDescent="0.2">
      <c r="A25" s="41">
        <f>'Intake Sheet'!A78</f>
        <v>0</v>
      </c>
      <c r="B25" s="38">
        <f>-'Intake Sheet'!B78</f>
        <v>0</v>
      </c>
      <c r="C25" s="1"/>
      <c r="D25" s="15">
        <f>'Intake Sheet'!A131</f>
        <v>0</v>
      </c>
      <c r="E25" s="30"/>
    </row>
    <row r="26" spans="1:5" x14ac:dyDescent="0.2">
      <c r="A26" s="41">
        <f>'Intake Sheet'!A79</f>
        <v>0</v>
      </c>
      <c r="B26" s="38">
        <f>-'Intake Sheet'!B79</f>
        <v>0</v>
      </c>
      <c r="C26" s="1"/>
      <c r="D26" s="15">
        <f>'Intake Sheet'!A132</f>
        <v>0</v>
      </c>
      <c r="E26" s="30"/>
    </row>
    <row r="27" spans="1:5" x14ac:dyDescent="0.2">
      <c r="A27" s="41">
        <f>'Intake Sheet'!A80</f>
        <v>0</v>
      </c>
      <c r="B27" s="38">
        <f>-'Intake Sheet'!B80</f>
        <v>0</v>
      </c>
      <c r="C27" s="1"/>
      <c r="D27" s="15">
        <f>'Intake Sheet'!A133</f>
        <v>0</v>
      </c>
      <c r="E27" s="30"/>
    </row>
    <row r="28" spans="1:5" x14ac:dyDescent="0.2">
      <c r="A28" s="41">
        <f>'Intake Sheet'!A81</f>
        <v>0</v>
      </c>
      <c r="B28" s="38">
        <f>-'Intake Sheet'!B81</f>
        <v>0</v>
      </c>
      <c r="C28" s="1"/>
    </row>
    <row r="29" spans="1:5" x14ac:dyDescent="0.2">
      <c r="A29" s="41">
        <f>'Intake Sheet'!A82</f>
        <v>0</v>
      </c>
      <c r="B29" s="38">
        <f>-'Intake Sheet'!B82</f>
        <v>0</v>
      </c>
      <c r="C29" s="1"/>
      <c r="D29" s="13" t="s">
        <v>109</v>
      </c>
      <c r="E29" s="13" t="s">
        <v>44</v>
      </c>
    </row>
    <row r="30" spans="1:5" x14ac:dyDescent="0.2">
      <c r="A30" s="41">
        <f>'Intake Sheet'!A83</f>
        <v>0</v>
      </c>
      <c r="B30" s="38">
        <f>-'Intake Sheet'!B83</f>
        <v>0</v>
      </c>
      <c r="C30" s="1"/>
      <c r="D30" s="16">
        <f>'Intake Sheet'!B139</f>
        <v>0</v>
      </c>
      <c r="E30" s="29"/>
    </row>
    <row r="31" spans="1:5" x14ac:dyDescent="0.2">
      <c r="A31" s="42">
        <f>'Intake Sheet'!A88</f>
        <v>0</v>
      </c>
      <c r="B31" s="38">
        <f>-'Intake Sheet'!C88</f>
        <v>0</v>
      </c>
      <c r="C31" s="1"/>
    </row>
    <row r="32" spans="1:5" x14ac:dyDescent="0.2">
      <c r="A32" s="42">
        <f>'Intake Sheet'!A89</f>
        <v>0</v>
      </c>
      <c r="B32" s="38">
        <f>-'Intake Sheet'!C89</f>
        <v>0</v>
      </c>
      <c r="C32" s="1"/>
      <c r="D32" s="13" t="s">
        <v>53</v>
      </c>
      <c r="E32" s="13" t="s">
        <v>44</v>
      </c>
    </row>
    <row r="33" spans="1:5" x14ac:dyDescent="0.2">
      <c r="A33" s="42">
        <f>'Intake Sheet'!A90</f>
        <v>0</v>
      </c>
      <c r="B33" s="38">
        <f>-'Intake Sheet'!C90</f>
        <v>0</v>
      </c>
      <c r="C33" s="1"/>
      <c r="D33" s="15">
        <f>'Intake Sheet'!A144</f>
        <v>0</v>
      </c>
      <c r="E33" s="30"/>
    </row>
    <row r="34" spans="1:5" x14ac:dyDescent="0.2">
      <c r="A34" s="42">
        <f>'Intake Sheet'!A91</f>
        <v>0</v>
      </c>
      <c r="B34" s="38">
        <f>-'Intake Sheet'!C91</f>
        <v>0</v>
      </c>
      <c r="C34" s="1"/>
      <c r="D34" s="15">
        <f>'Intake Sheet'!A145</f>
        <v>0</v>
      </c>
      <c r="E34" s="30"/>
    </row>
    <row r="35" spans="1:5" x14ac:dyDescent="0.2">
      <c r="A35" s="42">
        <f>'Intake Sheet'!A92</f>
        <v>0</v>
      </c>
      <c r="B35" s="38">
        <f>-'Intake Sheet'!C92</f>
        <v>0</v>
      </c>
      <c r="C35" s="1"/>
      <c r="D35" s="15">
        <f>'Intake Sheet'!A146</f>
        <v>0</v>
      </c>
      <c r="E35" s="30"/>
    </row>
    <row r="36" spans="1:5" x14ac:dyDescent="0.2">
      <c r="A36" s="42">
        <f>'Intake Sheet'!A93</f>
        <v>0</v>
      </c>
      <c r="B36" s="38">
        <f>-'Intake Sheet'!C93</f>
        <v>0</v>
      </c>
      <c r="C36" s="1"/>
      <c r="D36" s="15">
        <f>'Intake Sheet'!A147</f>
        <v>0</v>
      </c>
      <c r="E36" s="30"/>
    </row>
    <row r="37" spans="1:5" x14ac:dyDescent="0.2">
      <c r="A37" s="42">
        <f>'Intake Sheet'!A94</f>
        <v>0</v>
      </c>
      <c r="B37" s="38">
        <f>-'Intake Sheet'!C94</f>
        <v>0</v>
      </c>
      <c r="C37" s="1"/>
      <c r="D37" s="15">
        <f>'Intake Sheet'!A148</f>
        <v>0</v>
      </c>
      <c r="E37" s="30"/>
    </row>
    <row r="38" spans="1:5" x14ac:dyDescent="0.2">
      <c r="A38" s="42">
        <f>'Intake Sheet'!A95</f>
        <v>0</v>
      </c>
      <c r="B38" s="38">
        <f>-'Intake Sheet'!C95</f>
        <v>0</v>
      </c>
      <c r="C38" s="1"/>
      <c r="D38" s="15">
        <f>'Intake Sheet'!A149</f>
        <v>0</v>
      </c>
      <c r="E38" s="30"/>
    </row>
    <row r="39" spans="1:5" x14ac:dyDescent="0.2">
      <c r="A39" s="42">
        <f>'Intake Sheet'!A96</f>
        <v>0</v>
      </c>
      <c r="B39" s="38">
        <f>-'Intake Sheet'!C96</f>
        <v>0</v>
      </c>
      <c r="C39" s="1"/>
      <c r="D39" s="15">
        <f>'Intake Sheet'!A150</f>
        <v>0</v>
      </c>
      <c r="E39" s="30"/>
    </row>
    <row r="40" spans="1:5" x14ac:dyDescent="0.2">
      <c r="A40" s="42">
        <f>'Intake Sheet'!A97</f>
        <v>0</v>
      </c>
      <c r="B40" s="38">
        <f>-'Intake Sheet'!C97</f>
        <v>0</v>
      </c>
      <c r="C40" s="1"/>
    </row>
    <row r="41" spans="1:5" x14ac:dyDescent="0.2">
      <c r="A41" s="42">
        <f>'Intake Sheet'!A98</f>
        <v>0</v>
      </c>
      <c r="B41" s="38">
        <f>-'Intake Sheet'!C98</f>
        <v>0</v>
      </c>
      <c r="C41" s="1"/>
      <c r="D41" s="13" t="s">
        <v>110</v>
      </c>
      <c r="E41" s="13" t="s">
        <v>44</v>
      </c>
    </row>
    <row r="42" spans="1:5" x14ac:dyDescent="0.2">
      <c r="A42" s="42">
        <f>'Intake Sheet'!A99</f>
        <v>0</v>
      </c>
      <c r="B42" s="38">
        <f>-'Intake Sheet'!C99</f>
        <v>0</v>
      </c>
      <c r="C42" s="1"/>
      <c r="D42" s="16">
        <f>'Intake Sheet'!A155</f>
        <v>0</v>
      </c>
      <c r="E42" s="29"/>
    </row>
    <row r="43" spans="1:5" x14ac:dyDescent="0.2">
      <c r="A43" s="42">
        <f>'Intake Sheet'!A100</f>
        <v>0</v>
      </c>
      <c r="B43" s="38">
        <f>-'Intake Sheet'!C100</f>
        <v>0</v>
      </c>
      <c r="C43" s="1"/>
    </row>
    <row r="44" spans="1:5" x14ac:dyDescent="0.2">
      <c r="A44" s="42">
        <f>'Intake Sheet'!A101</f>
        <v>0</v>
      </c>
      <c r="B44" s="38">
        <f>-'Intake Sheet'!C101</f>
        <v>0</v>
      </c>
      <c r="C44" s="1"/>
      <c r="D44" s="13" t="s">
        <v>87</v>
      </c>
      <c r="E44" s="13" t="s">
        <v>44</v>
      </c>
    </row>
    <row r="45" spans="1:5" x14ac:dyDescent="0.2">
      <c r="A45" s="42">
        <f>'Intake Sheet'!A102</f>
        <v>0</v>
      </c>
      <c r="B45" s="38">
        <f>-'Intake Sheet'!C102</f>
        <v>0</v>
      </c>
      <c r="C45" s="1"/>
      <c r="D45" s="15">
        <f>'Intake Sheet'!A160</f>
        <v>0</v>
      </c>
      <c r="E45" s="30"/>
    </row>
    <row r="46" spans="1:5" x14ac:dyDescent="0.2">
      <c r="A46" s="42">
        <f>'Intake Sheet'!A103</f>
        <v>0</v>
      </c>
      <c r="B46" s="38">
        <f>-'Intake Sheet'!C103</f>
        <v>0</v>
      </c>
      <c r="C46" s="1"/>
      <c r="D46" s="15">
        <f>'Intake Sheet'!A161</f>
        <v>0</v>
      </c>
      <c r="E46" s="30"/>
    </row>
    <row r="47" spans="1:5" x14ac:dyDescent="0.2">
      <c r="A47" s="42">
        <f>'Intake Sheet'!A104</f>
        <v>0</v>
      </c>
      <c r="B47" s="38">
        <f>-'Intake Sheet'!C104</f>
        <v>0</v>
      </c>
      <c r="C47" s="1"/>
      <c r="D47" s="15">
        <f>'Intake Sheet'!A162</f>
        <v>0</v>
      </c>
      <c r="E47" s="30"/>
    </row>
    <row r="48" spans="1:5" x14ac:dyDescent="0.2">
      <c r="A48" s="42">
        <f>'Intake Sheet'!A105</f>
        <v>0</v>
      </c>
      <c r="B48" s="38">
        <f>-'Intake Sheet'!C105</f>
        <v>0</v>
      </c>
      <c r="C48" s="1"/>
      <c r="D48" s="15">
        <f>'Intake Sheet'!A163</f>
        <v>0</v>
      </c>
      <c r="E48" s="30"/>
    </row>
    <row r="49" spans="1:5" x14ac:dyDescent="0.2">
      <c r="A49" s="42">
        <f>'Intake Sheet'!A106</f>
        <v>0</v>
      </c>
      <c r="B49" s="38">
        <f>-'Intake Sheet'!C106</f>
        <v>0</v>
      </c>
      <c r="C49" s="1"/>
      <c r="D49" s="15">
        <f>'Intake Sheet'!A164</f>
        <v>0</v>
      </c>
      <c r="E49" s="30"/>
    </row>
    <row r="50" spans="1:5" x14ac:dyDescent="0.2">
      <c r="A50" s="42">
        <f>'Intake Sheet'!A107</f>
        <v>0</v>
      </c>
      <c r="B50" s="38">
        <f>-'Intake Sheet'!C107</f>
        <v>0</v>
      </c>
      <c r="C50" s="1"/>
    </row>
    <row r="51" spans="1:5" ht="19.5" customHeight="1" x14ac:dyDescent="0.2">
      <c r="A51" s="43" t="s">
        <v>106</v>
      </c>
      <c r="B51" s="44">
        <f>SUM(B9:B10)</f>
        <v>0</v>
      </c>
      <c r="C51" s="4"/>
    </row>
    <row r="52" spans="1:5" x14ac:dyDescent="0.2">
      <c r="A52" s="2"/>
      <c r="B52" s="9"/>
      <c r="C52" s="4"/>
    </row>
    <row r="53" spans="1:5" x14ac:dyDescent="0.2">
      <c r="A53" s="2"/>
      <c r="B53" s="6"/>
      <c r="C53" s="4"/>
    </row>
    <row r="54" spans="1:5" x14ac:dyDescent="0.2">
      <c r="A54" s="5"/>
      <c r="B54" s="3"/>
      <c r="C54" s="1"/>
    </row>
    <row r="55" spans="1:5" x14ac:dyDescent="0.2">
      <c r="A55" s="5"/>
      <c r="B55" s="3"/>
      <c r="C55" s="1"/>
    </row>
    <row r="56" spans="1:5" x14ac:dyDescent="0.2">
      <c r="A56" s="5"/>
      <c r="B56" s="3"/>
      <c r="C56" s="4"/>
    </row>
    <row r="57" spans="1:5" x14ac:dyDescent="0.2">
      <c r="A57" s="5"/>
      <c r="B57" s="3"/>
      <c r="C57" s="1"/>
    </row>
    <row r="58" spans="1:5" x14ac:dyDescent="0.2">
      <c r="A58" s="5"/>
      <c r="B58" s="3"/>
      <c r="C58" s="4"/>
    </row>
    <row r="59" spans="1:5" x14ac:dyDescent="0.2">
      <c r="A59" s="2"/>
      <c r="B59" s="6"/>
      <c r="C59" s="1"/>
    </row>
    <row r="60" spans="1:5" x14ac:dyDescent="0.2">
      <c r="A60" s="5"/>
      <c r="B60" s="3"/>
      <c r="C60" s="1"/>
    </row>
    <row r="61" spans="1:5" x14ac:dyDescent="0.2">
      <c r="A61" s="5"/>
      <c r="B61" s="3"/>
      <c r="C61" s="1"/>
    </row>
    <row r="62" spans="1:5" x14ac:dyDescent="0.2">
      <c r="A62" s="7"/>
      <c r="B62" s="3"/>
      <c r="C62" s="1"/>
    </row>
    <row r="63" spans="1:5" x14ac:dyDescent="0.2">
      <c r="A63" s="5"/>
      <c r="B63" s="3"/>
      <c r="C63" s="1"/>
    </row>
    <row r="64" spans="1:5" x14ac:dyDescent="0.2">
      <c r="A64" s="5"/>
      <c r="B64" s="3"/>
      <c r="C64" s="1"/>
    </row>
    <row r="65" spans="1:3" x14ac:dyDescent="0.2">
      <c r="A65" s="5"/>
      <c r="B65" s="3"/>
      <c r="C65" s="1"/>
    </row>
    <row r="66" spans="1:3" x14ac:dyDescent="0.2">
      <c r="A66" s="5"/>
      <c r="B66" s="8"/>
      <c r="C66" s="1"/>
    </row>
    <row r="67" spans="1:3" x14ac:dyDescent="0.2">
      <c r="A67" s="5"/>
      <c r="B67" s="8"/>
      <c r="C67" s="1"/>
    </row>
    <row r="68" spans="1:3" x14ac:dyDescent="0.2">
      <c r="A68" s="5"/>
      <c r="B68" s="8"/>
      <c r="C68" s="1"/>
    </row>
    <row r="69" spans="1:3" x14ac:dyDescent="0.2">
      <c r="A69" s="5"/>
      <c r="B69" s="8"/>
      <c r="C69" s="1"/>
    </row>
    <row r="70" spans="1:3" x14ac:dyDescent="0.2">
      <c r="A70" s="5"/>
      <c r="B70" s="8"/>
      <c r="C70" s="1"/>
    </row>
    <row r="71" spans="1:3" x14ac:dyDescent="0.2">
      <c r="A71" s="5"/>
      <c r="B71" s="8"/>
      <c r="C71" s="1"/>
    </row>
    <row r="72" spans="1:3" x14ac:dyDescent="0.2">
      <c r="A72" s="5"/>
      <c r="B72" s="8"/>
      <c r="C72" s="1"/>
    </row>
    <row r="73" spans="1:3" x14ac:dyDescent="0.2">
      <c r="A73" s="5"/>
      <c r="B73" s="8"/>
      <c r="C73" s="1"/>
    </row>
    <row r="74" spans="1:3" x14ac:dyDescent="0.2">
      <c r="A74" s="5"/>
      <c r="B74" s="8"/>
      <c r="C74" s="1"/>
    </row>
    <row r="75" spans="1:3" x14ac:dyDescent="0.2">
      <c r="A75" s="5"/>
      <c r="B75" s="8"/>
      <c r="C75" s="1"/>
    </row>
    <row r="76" spans="1:3" x14ac:dyDescent="0.2">
      <c r="A76" s="5"/>
      <c r="B76" s="8"/>
      <c r="C76" s="1"/>
    </row>
    <row r="77" spans="1:3" x14ac:dyDescent="0.2">
      <c r="A77" s="5"/>
      <c r="B77" s="8"/>
      <c r="C77" s="1"/>
    </row>
    <row r="78" spans="1:3" x14ac:dyDescent="0.2">
      <c r="A78" s="5"/>
      <c r="B78" s="8"/>
      <c r="C78" s="1"/>
    </row>
  </sheetData>
  <sheetProtection algorithmName="SHA-512" hashValue="vxgr0O+VIfNLvdbYvFrSt9uxLUhUh5ZB8e9d/TsAAbYGVXLbUzTBvNQfj+uGwnr9FVcDLI2Pf6CBiFWt/XQwZg==" saltValue="YhhvWhTSylBE5WDj03j0Dw==" spinCount="100000" sheet="1" objects="1" scenarios="1"/>
  <mergeCells count="1">
    <mergeCell ref="A6:B6"/>
  </mergeCells>
  <conditionalFormatting sqref="B51">
    <cfRule type="cellIs" dxfId="11" priority="3" operator="greaterThan">
      <formula>0.01</formula>
    </cfRule>
    <cfRule type="cellIs" dxfId="10" priority="4" operator="lessThan">
      <formula>0</formula>
    </cfRule>
  </conditionalFormatting>
  <conditionalFormatting sqref="E7">
    <cfRule type="cellIs" dxfId="9" priority="1" operator="lessThan">
      <formula>0</formula>
    </cfRule>
    <cfRule type="cellIs" dxfId="8" priority="2" operator="greaterThan">
      <formula>0</formula>
    </cfRule>
  </conditionalFormatting>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C5E59B-F368-47A5-A817-D4C6D2850854}">
  <dimension ref="A5:E25"/>
  <sheetViews>
    <sheetView showGridLines="0" workbookViewId="0">
      <selection activeCell="B31" sqref="B31"/>
    </sheetView>
  </sheetViews>
  <sheetFormatPr baseColWidth="10" defaultColWidth="25.6640625" defaultRowHeight="15" x14ac:dyDescent="0.2"/>
  <cols>
    <col min="1" max="1" width="25.6640625" style="48"/>
    <col min="2" max="2" width="22.6640625" style="48" customWidth="1"/>
    <col min="3" max="3" width="14.1640625" style="48" customWidth="1"/>
    <col min="4" max="16384" width="25.6640625" style="48"/>
  </cols>
  <sheetData>
    <row r="5" spans="1:5" ht="16" thickBot="1" x14ac:dyDescent="0.25"/>
    <row r="6" spans="1:5" x14ac:dyDescent="0.2">
      <c r="A6" s="49" t="s">
        <v>119</v>
      </c>
      <c r="B6" s="50" t="s">
        <v>117</v>
      </c>
      <c r="C6" s="50"/>
      <c r="D6" s="50" t="s">
        <v>80</v>
      </c>
      <c r="E6" s="51" t="s">
        <v>118</v>
      </c>
    </row>
    <row r="7" spans="1:5" ht="16" thickBot="1" x14ac:dyDescent="0.25">
      <c r="A7" s="52">
        <f>SUM('Intake Sheet'!B144:B150)</f>
        <v>0</v>
      </c>
      <c r="B7" s="46"/>
      <c r="C7" s="53" t="str">
        <f>IF(B7&gt;=ABS(A7),"goal met","goal not met")</f>
        <v>goal met</v>
      </c>
      <c r="D7" s="54">
        <f>IFERROR((A7-B7)/(SUM('Budget Template'!E33:E39)),0)</f>
        <v>0</v>
      </c>
      <c r="E7" s="55">
        <f>D7/12</f>
        <v>0</v>
      </c>
    </row>
    <row r="8" spans="1:5" ht="16" thickBot="1" x14ac:dyDescent="0.25"/>
    <row r="9" spans="1:5" x14ac:dyDescent="0.2">
      <c r="A9" s="49" t="s">
        <v>104</v>
      </c>
      <c r="B9" s="50" t="s">
        <v>117</v>
      </c>
      <c r="C9" s="50"/>
      <c r="D9" s="50" t="s">
        <v>80</v>
      </c>
      <c r="E9" s="51" t="s">
        <v>118</v>
      </c>
    </row>
    <row r="10" spans="1:5" ht="16" thickBot="1" x14ac:dyDescent="0.25">
      <c r="A10" s="52">
        <f>'Intake Sheet'!A155</f>
        <v>0</v>
      </c>
      <c r="B10" s="46"/>
      <c r="C10" s="53" t="str">
        <f>IF(B10&gt;=ABS(A10),"goal met","goal not met")</f>
        <v>goal met</v>
      </c>
      <c r="D10" s="54">
        <f>IFERROR((A10-B10)/'Budget Template'!E42,0)</f>
        <v>0</v>
      </c>
      <c r="E10" s="55">
        <f>D10/12</f>
        <v>0</v>
      </c>
    </row>
    <row r="11" spans="1:5" ht="16" thickBot="1" x14ac:dyDescent="0.25">
      <c r="A11" s="56"/>
      <c r="B11" s="56"/>
      <c r="C11" s="56"/>
      <c r="D11" s="56"/>
    </row>
    <row r="12" spans="1:5" x14ac:dyDescent="0.2">
      <c r="A12" s="57">
        <f>'Intake Sheet'!A160</f>
        <v>0</v>
      </c>
      <c r="B12" s="50" t="s">
        <v>117</v>
      </c>
      <c r="C12" s="50"/>
      <c r="D12" s="50" t="s">
        <v>80</v>
      </c>
      <c r="E12" s="51" t="s">
        <v>118</v>
      </c>
    </row>
    <row r="13" spans="1:5" ht="16" thickBot="1" x14ac:dyDescent="0.25">
      <c r="A13" s="52">
        <f>'Intake Sheet'!B160</f>
        <v>0</v>
      </c>
      <c r="B13" s="46"/>
      <c r="C13" s="53" t="str">
        <f>IF(B13&gt;=ABS(A13),"goal met","goal not met")</f>
        <v>goal met</v>
      </c>
      <c r="D13" s="54">
        <f>IFERROR((A13-B13)/'Budget Template'!E45,0)</f>
        <v>0</v>
      </c>
      <c r="E13" s="55">
        <f>D13/12</f>
        <v>0</v>
      </c>
    </row>
    <row r="14" spans="1:5" ht="16" thickBot="1" x14ac:dyDescent="0.25">
      <c r="A14" s="56"/>
      <c r="B14" s="56"/>
      <c r="C14" s="56"/>
      <c r="D14" s="56"/>
    </row>
    <row r="15" spans="1:5" x14ac:dyDescent="0.2">
      <c r="A15" s="57">
        <f>'Intake Sheet'!A161</f>
        <v>0</v>
      </c>
      <c r="B15" s="50" t="s">
        <v>117</v>
      </c>
      <c r="C15" s="50"/>
      <c r="D15" s="50" t="s">
        <v>80</v>
      </c>
      <c r="E15" s="51" t="s">
        <v>118</v>
      </c>
    </row>
    <row r="16" spans="1:5" ht="16" thickBot="1" x14ac:dyDescent="0.25">
      <c r="A16" s="52">
        <f>'Intake Sheet'!B161</f>
        <v>0</v>
      </c>
      <c r="B16" s="47"/>
      <c r="C16" s="53" t="str">
        <f>IF(B16&gt;=ABS(A16),"goal met","goal not met")</f>
        <v>goal met</v>
      </c>
      <c r="D16" s="58">
        <f>IFERROR((A16-B16)/'Budget Template'!E46,0)</f>
        <v>0</v>
      </c>
      <c r="E16" s="55">
        <f>D16/12</f>
        <v>0</v>
      </c>
    </row>
    <row r="17" spans="1:5" ht="16" thickBot="1" x14ac:dyDescent="0.25"/>
    <row r="18" spans="1:5" x14ac:dyDescent="0.2">
      <c r="A18" s="57">
        <f>'Intake Sheet'!A162</f>
        <v>0</v>
      </c>
      <c r="B18" s="50" t="s">
        <v>117</v>
      </c>
      <c r="C18" s="50"/>
      <c r="D18" s="50" t="s">
        <v>80</v>
      </c>
      <c r="E18" s="51" t="s">
        <v>118</v>
      </c>
    </row>
    <row r="19" spans="1:5" ht="16" thickBot="1" x14ac:dyDescent="0.25">
      <c r="A19" s="52">
        <f>'Intake Sheet'!B162</f>
        <v>0</v>
      </c>
      <c r="B19" s="47"/>
      <c r="C19" s="53" t="str">
        <f>IF(B19&gt;=ABS(A19),"goal met","goal not met")</f>
        <v>goal met</v>
      </c>
      <c r="D19" s="58">
        <f>IFERROR((A19-B19)/'Budget Template'!E47,0)</f>
        <v>0</v>
      </c>
      <c r="E19" s="55">
        <f>D19/12</f>
        <v>0</v>
      </c>
    </row>
    <row r="20" spans="1:5" ht="16" thickBot="1" x14ac:dyDescent="0.25"/>
    <row r="21" spans="1:5" x14ac:dyDescent="0.2">
      <c r="A21" s="57">
        <f>'Intake Sheet'!A163</f>
        <v>0</v>
      </c>
      <c r="B21" s="50" t="s">
        <v>117</v>
      </c>
      <c r="C21" s="50"/>
      <c r="D21" s="50" t="s">
        <v>80</v>
      </c>
      <c r="E21" s="51" t="s">
        <v>118</v>
      </c>
    </row>
    <row r="22" spans="1:5" ht="16" thickBot="1" x14ac:dyDescent="0.25">
      <c r="A22" s="52">
        <f>'Intake Sheet'!B163</f>
        <v>0</v>
      </c>
      <c r="B22" s="47">
        <v>0</v>
      </c>
      <c r="C22" s="53" t="str">
        <f>IF(B22&gt;=ABS(A22),"goal met","goal not met")</f>
        <v>goal met</v>
      </c>
      <c r="D22" s="58">
        <f>IFERROR((A22-B22)/'Budget Template'!E48,0)</f>
        <v>0</v>
      </c>
      <c r="E22" s="55">
        <f>D22/12</f>
        <v>0</v>
      </c>
    </row>
    <row r="23" spans="1:5" ht="16" thickBot="1" x14ac:dyDescent="0.25"/>
    <row r="24" spans="1:5" x14ac:dyDescent="0.2">
      <c r="A24" s="57">
        <f>'Intake Sheet'!A164</f>
        <v>0</v>
      </c>
      <c r="B24" s="50" t="s">
        <v>117</v>
      </c>
      <c r="C24" s="50"/>
      <c r="D24" s="50" t="s">
        <v>80</v>
      </c>
      <c r="E24" s="51" t="s">
        <v>118</v>
      </c>
    </row>
    <row r="25" spans="1:5" ht="16" thickBot="1" x14ac:dyDescent="0.25">
      <c r="A25" s="52">
        <f>'Intake Sheet'!B164</f>
        <v>0</v>
      </c>
      <c r="B25" s="47">
        <v>0</v>
      </c>
      <c r="C25" s="53" t="str">
        <f>IF(B25&gt;=ABS(A25),"goal met","goal not met")</f>
        <v>goal met</v>
      </c>
      <c r="D25" s="58">
        <f>IFERROR((A25-B25)/'Budget Template'!E49,0)</f>
        <v>0</v>
      </c>
      <c r="E25" s="55">
        <f>D25/12</f>
        <v>0</v>
      </c>
    </row>
  </sheetData>
  <sheetProtection algorithmName="SHA-512" hashValue="LcmXHxFAGM9ntP0T6kSrVuvdzHj+9dVAk2LROqKQY4ymDKHqEQKTL9ate2qaJj9Ov7G2FTeuxJRFWj2/i310qQ==" saltValue="80K3JiAbAMYrFo9pu5S0SA==" spinCount="100000" sheet="1" objects="1" scenarios="1"/>
  <conditionalFormatting sqref="C10">
    <cfRule type="cellIs" dxfId="7" priority="3" operator="equal">
      <formula>"goal not met"</formula>
    </cfRule>
  </conditionalFormatting>
  <conditionalFormatting sqref="C7">
    <cfRule type="cellIs" dxfId="6" priority="2" operator="equal">
      <formula>"goal not met"</formula>
    </cfRule>
  </conditionalFormatting>
  <conditionalFormatting sqref="C7:C26">
    <cfRule type="cellIs" dxfId="5" priority="1" operator="equal">
      <formula>"goal not met"</formula>
    </cfRule>
  </conditionalFormatting>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69A596-3ABA-4229-8F4F-BF8523F2F385}">
  <dimension ref="A6:D57"/>
  <sheetViews>
    <sheetView showGridLines="0" workbookViewId="0">
      <selection activeCell="D18" sqref="D18"/>
    </sheetView>
  </sheetViews>
  <sheetFormatPr baseColWidth="10" defaultColWidth="25.6640625" defaultRowHeight="15" x14ac:dyDescent="0.2"/>
  <cols>
    <col min="1" max="1" width="25.6640625" style="22" customWidth="1"/>
    <col min="2" max="16384" width="25.6640625" style="22"/>
  </cols>
  <sheetData>
    <row r="6" spans="1:4" ht="19" x14ac:dyDescent="0.25">
      <c r="A6" s="69" t="s">
        <v>112</v>
      </c>
      <c r="B6" s="70"/>
      <c r="C6" s="71"/>
      <c r="D6" s="23"/>
    </row>
    <row r="7" spans="1:4" x14ac:dyDescent="0.2">
      <c r="A7" s="13"/>
      <c r="B7" s="13" t="s">
        <v>113</v>
      </c>
      <c r="C7" s="13" t="s">
        <v>114</v>
      </c>
    </row>
    <row r="8" spans="1:4" x14ac:dyDescent="0.2">
      <c r="A8" s="15">
        <f>'Intake Sheet'!A88</f>
        <v>0</v>
      </c>
      <c r="B8" s="16">
        <f>'Intake Sheet'!B88</f>
        <v>0</v>
      </c>
      <c r="C8" s="25">
        <f>IFERROR(B8/'Intake Sheet'!C88,0)</f>
        <v>0</v>
      </c>
    </row>
    <row r="9" spans="1:4" x14ac:dyDescent="0.2">
      <c r="A9" s="15">
        <f>'Intake Sheet'!A89</f>
        <v>0</v>
      </c>
      <c r="B9" s="16">
        <f>'Intake Sheet'!B89</f>
        <v>0</v>
      </c>
      <c r="C9" s="25">
        <f>IFERROR(B9/'Intake Sheet'!C89,0)</f>
        <v>0</v>
      </c>
    </row>
    <row r="10" spans="1:4" x14ac:dyDescent="0.2">
      <c r="A10" s="15">
        <f>'Intake Sheet'!A90</f>
        <v>0</v>
      </c>
      <c r="B10" s="16">
        <f>'Intake Sheet'!B90</f>
        <v>0</v>
      </c>
      <c r="C10" s="25">
        <f>IFERROR(B10/'Intake Sheet'!C90,0)</f>
        <v>0</v>
      </c>
    </row>
    <row r="11" spans="1:4" x14ac:dyDescent="0.2">
      <c r="A11" s="15">
        <f>'Intake Sheet'!A91</f>
        <v>0</v>
      </c>
      <c r="B11" s="16">
        <f>'Intake Sheet'!B91</f>
        <v>0</v>
      </c>
      <c r="C11" s="25">
        <f>IFERROR(B11/'Intake Sheet'!C91,0)</f>
        <v>0</v>
      </c>
    </row>
    <row r="12" spans="1:4" x14ac:dyDescent="0.2">
      <c r="A12" s="15">
        <f>'Intake Sheet'!A92</f>
        <v>0</v>
      </c>
      <c r="B12" s="16">
        <f>'Intake Sheet'!B92</f>
        <v>0</v>
      </c>
      <c r="C12" s="25">
        <f>IFERROR(B12/'Intake Sheet'!C92,0)</f>
        <v>0</v>
      </c>
    </row>
    <row r="13" spans="1:4" x14ac:dyDescent="0.2">
      <c r="A13" s="15">
        <f>'Intake Sheet'!A93</f>
        <v>0</v>
      </c>
      <c r="B13" s="16">
        <f>'Intake Sheet'!B93</f>
        <v>0</v>
      </c>
      <c r="C13" s="25">
        <f>IFERROR(B13/'Intake Sheet'!C93,0)</f>
        <v>0</v>
      </c>
    </row>
    <row r="14" spans="1:4" x14ac:dyDescent="0.2">
      <c r="A14" s="15">
        <f>'Intake Sheet'!A94</f>
        <v>0</v>
      </c>
      <c r="B14" s="16">
        <f>'Intake Sheet'!B94</f>
        <v>0</v>
      </c>
      <c r="C14" s="25">
        <f>IFERROR(B14/'Intake Sheet'!C94,0)</f>
        <v>0</v>
      </c>
    </row>
    <row r="15" spans="1:4" x14ac:dyDescent="0.2">
      <c r="A15" s="15">
        <f>'Intake Sheet'!A95</f>
        <v>0</v>
      </c>
      <c r="B15" s="16">
        <f>'Intake Sheet'!B95</f>
        <v>0</v>
      </c>
      <c r="C15" s="25">
        <f>IFERROR(B15/'Intake Sheet'!C95,0)</f>
        <v>0</v>
      </c>
    </row>
    <row r="16" spans="1:4" x14ac:dyDescent="0.2">
      <c r="A16" s="15">
        <f>'Intake Sheet'!A96</f>
        <v>0</v>
      </c>
      <c r="B16" s="16">
        <f>'Intake Sheet'!B96</f>
        <v>0</v>
      </c>
      <c r="C16" s="25">
        <f>IFERROR(B16/'Intake Sheet'!C96,0)</f>
        <v>0</v>
      </c>
    </row>
    <row r="17" spans="1:3" x14ac:dyDescent="0.2">
      <c r="A17" s="15">
        <f>'Intake Sheet'!A97</f>
        <v>0</v>
      </c>
      <c r="B17" s="16">
        <f>'Intake Sheet'!B97</f>
        <v>0</v>
      </c>
      <c r="C17" s="25">
        <f>IFERROR(B17/'Intake Sheet'!C97,0)</f>
        <v>0</v>
      </c>
    </row>
    <row r="18" spans="1:3" x14ac:dyDescent="0.2">
      <c r="A18" s="15">
        <f>'Intake Sheet'!A98</f>
        <v>0</v>
      </c>
      <c r="B18" s="16">
        <f>'Intake Sheet'!B98</f>
        <v>0</v>
      </c>
      <c r="C18" s="25">
        <f>IFERROR(B18/'Intake Sheet'!C98,0)</f>
        <v>0</v>
      </c>
    </row>
    <row r="19" spans="1:3" x14ac:dyDescent="0.2">
      <c r="A19" s="15">
        <f>'Intake Sheet'!A99</f>
        <v>0</v>
      </c>
      <c r="B19" s="16">
        <f>'Intake Sheet'!B99</f>
        <v>0</v>
      </c>
      <c r="C19" s="25">
        <f>IFERROR(B19/'Intake Sheet'!C99,0)</f>
        <v>0</v>
      </c>
    </row>
    <row r="20" spans="1:3" x14ac:dyDescent="0.2">
      <c r="A20" s="15">
        <f>'Intake Sheet'!A100</f>
        <v>0</v>
      </c>
      <c r="B20" s="16">
        <f>'Intake Sheet'!B100</f>
        <v>0</v>
      </c>
      <c r="C20" s="25">
        <f>IFERROR(B20/'Intake Sheet'!C100,0)</f>
        <v>0</v>
      </c>
    </row>
    <row r="21" spans="1:3" x14ac:dyDescent="0.2">
      <c r="A21" s="15">
        <f>'Intake Sheet'!A101</f>
        <v>0</v>
      </c>
      <c r="B21" s="16">
        <f>'Intake Sheet'!B101</f>
        <v>0</v>
      </c>
      <c r="C21" s="25">
        <f>IFERROR(B21/'Intake Sheet'!C101,0)</f>
        <v>0</v>
      </c>
    </row>
    <row r="22" spans="1:3" x14ac:dyDescent="0.2">
      <c r="A22" s="15">
        <f>'Intake Sheet'!A102</f>
        <v>0</v>
      </c>
      <c r="B22" s="16">
        <f>'Intake Sheet'!B102</f>
        <v>0</v>
      </c>
      <c r="C22" s="25">
        <f>IFERROR(B22/'Intake Sheet'!C102,0)</f>
        <v>0</v>
      </c>
    </row>
    <row r="23" spans="1:3" x14ac:dyDescent="0.2">
      <c r="A23" s="15">
        <f>'Intake Sheet'!A103</f>
        <v>0</v>
      </c>
      <c r="B23" s="16">
        <f>'Intake Sheet'!B103</f>
        <v>0</v>
      </c>
      <c r="C23" s="25">
        <f>IFERROR(B23/'Intake Sheet'!C103,0)</f>
        <v>0</v>
      </c>
    </row>
    <row r="24" spans="1:3" x14ac:dyDescent="0.2">
      <c r="A24" s="15">
        <f>'Intake Sheet'!A104</f>
        <v>0</v>
      </c>
      <c r="B24" s="16">
        <f>'Intake Sheet'!B104</f>
        <v>0</v>
      </c>
      <c r="C24" s="25">
        <f>IFERROR(B24/'Intake Sheet'!C104,0)</f>
        <v>0</v>
      </c>
    </row>
    <row r="25" spans="1:3" x14ac:dyDescent="0.2">
      <c r="A25" s="15">
        <f>'Intake Sheet'!A105</f>
        <v>0</v>
      </c>
      <c r="B25" s="16">
        <f>'Intake Sheet'!B105</f>
        <v>0</v>
      </c>
      <c r="C25" s="25">
        <f>IFERROR(B25/'Intake Sheet'!C105,0)</f>
        <v>0</v>
      </c>
    </row>
    <row r="26" spans="1:3" x14ac:dyDescent="0.2">
      <c r="A26" s="15">
        <f>'Intake Sheet'!A106</f>
        <v>0</v>
      </c>
      <c r="B26" s="16">
        <f>'Intake Sheet'!B106</f>
        <v>0</v>
      </c>
      <c r="C26" s="25">
        <f>IFERROR(B26/'Intake Sheet'!C106,0)</f>
        <v>0</v>
      </c>
    </row>
    <row r="27" spans="1:3" x14ac:dyDescent="0.2">
      <c r="A27" s="15">
        <f>'Intake Sheet'!A107</f>
        <v>0</v>
      </c>
      <c r="B27" s="16">
        <f>'Intake Sheet'!B107</f>
        <v>0</v>
      </c>
      <c r="C27" s="25">
        <f>IFERROR(B27/'Intake Sheet'!C107,0)</f>
        <v>0</v>
      </c>
    </row>
    <row r="28" spans="1:3" x14ac:dyDescent="0.2">
      <c r="A28" s="24"/>
    </row>
    <row r="29" spans="1:3" x14ac:dyDescent="0.2">
      <c r="A29" s="24"/>
    </row>
    <row r="30" spans="1:3" x14ac:dyDescent="0.2">
      <c r="A30" s="24"/>
    </row>
    <row r="31" spans="1:3" x14ac:dyDescent="0.2">
      <c r="A31" s="24"/>
    </row>
    <row r="32" spans="1:3" x14ac:dyDescent="0.2">
      <c r="A32" s="24"/>
    </row>
    <row r="33" spans="1:1" x14ac:dyDescent="0.2">
      <c r="A33" s="24"/>
    </row>
    <row r="34" spans="1:1" x14ac:dyDescent="0.2">
      <c r="A34" s="24"/>
    </row>
    <row r="35" spans="1:1" x14ac:dyDescent="0.2">
      <c r="A35" s="24"/>
    </row>
    <row r="36" spans="1:1" x14ac:dyDescent="0.2">
      <c r="A36" s="24"/>
    </row>
    <row r="37" spans="1:1" x14ac:dyDescent="0.2">
      <c r="A37" s="24"/>
    </row>
    <row r="38" spans="1:1" x14ac:dyDescent="0.2">
      <c r="A38" s="24"/>
    </row>
    <row r="39" spans="1:1" x14ac:dyDescent="0.2">
      <c r="A39" s="24"/>
    </row>
    <row r="40" spans="1:1" x14ac:dyDescent="0.2">
      <c r="A40" s="24"/>
    </row>
    <row r="41" spans="1:1" x14ac:dyDescent="0.2">
      <c r="A41" s="24"/>
    </row>
    <row r="42" spans="1:1" x14ac:dyDescent="0.2">
      <c r="A42" s="24"/>
    </row>
    <row r="43" spans="1:1" x14ac:dyDescent="0.2">
      <c r="A43" s="24"/>
    </row>
    <row r="44" spans="1:1" x14ac:dyDescent="0.2">
      <c r="A44" s="24"/>
    </row>
    <row r="45" spans="1:1" x14ac:dyDescent="0.2">
      <c r="A45" s="24"/>
    </row>
    <row r="46" spans="1:1" x14ac:dyDescent="0.2">
      <c r="A46" s="24"/>
    </row>
    <row r="47" spans="1:1" x14ac:dyDescent="0.2">
      <c r="A47" s="24"/>
    </row>
    <row r="48" spans="1:1" x14ac:dyDescent="0.2">
      <c r="A48" s="24"/>
    </row>
    <row r="49" spans="1:1" x14ac:dyDescent="0.2">
      <c r="A49" s="24"/>
    </row>
    <row r="50" spans="1:1" x14ac:dyDescent="0.2">
      <c r="A50" s="24"/>
    </row>
    <row r="51" spans="1:1" x14ac:dyDescent="0.2">
      <c r="A51" s="24"/>
    </row>
    <row r="52" spans="1:1" x14ac:dyDescent="0.2">
      <c r="A52" s="24"/>
    </row>
    <row r="53" spans="1:1" x14ac:dyDescent="0.2">
      <c r="A53" s="24"/>
    </row>
    <row r="54" spans="1:1" x14ac:dyDescent="0.2">
      <c r="A54" s="24"/>
    </row>
    <row r="55" spans="1:1" x14ac:dyDescent="0.2">
      <c r="A55" s="24"/>
    </row>
    <row r="56" spans="1:1" x14ac:dyDescent="0.2">
      <c r="A56" s="24"/>
    </row>
    <row r="57" spans="1:1" x14ac:dyDescent="0.2">
      <c r="A57" s="24"/>
    </row>
  </sheetData>
  <sheetProtection algorithmName="SHA-512" hashValue="XdOppElbo9OfmB9VQG2dFkHz0GPi9P1DOSxYsGLCN+Z5oCREMBGrSuq1SBD8b5i1QrEotmILP3ALBkFewiHCMQ==" saltValue="/H6czHQFdmhyDdaQi0EY/w==" spinCount="100000" sheet="1" objects="1" scenarios="1"/>
  <mergeCells count="1">
    <mergeCell ref="A6:C6"/>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41093A-0CDB-415C-A506-66AD00A3E03A}">
  <dimension ref="A6:G37"/>
  <sheetViews>
    <sheetView showGridLines="0" workbookViewId="0">
      <selection activeCell="B18" sqref="B18"/>
    </sheetView>
  </sheetViews>
  <sheetFormatPr baseColWidth="10" defaultColWidth="8.83203125" defaultRowHeight="15" x14ac:dyDescent="0.2"/>
  <cols>
    <col min="1" max="1" width="21.6640625" bestFit="1" customWidth="1"/>
    <col min="2" max="2" width="14.5" customWidth="1"/>
    <col min="3" max="3" width="13.6640625" bestFit="1" customWidth="1"/>
    <col min="5" max="5" width="21.6640625" bestFit="1" customWidth="1"/>
    <col min="6" max="6" width="16.5" customWidth="1"/>
    <col min="7" max="7" width="13.6640625" bestFit="1" customWidth="1"/>
  </cols>
  <sheetData>
    <row r="6" spans="1:7" ht="19" x14ac:dyDescent="0.25">
      <c r="A6" s="68" t="s">
        <v>27</v>
      </c>
      <c r="B6" s="68"/>
      <c r="C6" s="68"/>
      <c r="E6" s="68" t="s">
        <v>102</v>
      </c>
      <c r="F6" s="68"/>
      <c r="G6" s="68"/>
    </row>
    <row r="7" spans="1:7" x14ac:dyDescent="0.2">
      <c r="A7" s="31" t="s">
        <v>23</v>
      </c>
      <c r="B7" s="31" t="s">
        <v>22</v>
      </c>
      <c r="C7" s="31" t="s">
        <v>120</v>
      </c>
      <c r="E7" s="31" t="s">
        <v>23</v>
      </c>
      <c r="F7" s="31" t="s">
        <v>22</v>
      </c>
      <c r="G7" s="31" t="s">
        <v>120</v>
      </c>
    </row>
    <row r="8" spans="1:7" x14ac:dyDescent="0.2">
      <c r="A8" s="33">
        <v>0</v>
      </c>
      <c r="B8" s="32">
        <v>0.1</v>
      </c>
      <c r="C8" s="33">
        <v>0</v>
      </c>
      <c r="E8" s="33">
        <v>0</v>
      </c>
      <c r="F8" s="32">
        <v>0.1</v>
      </c>
      <c r="G8" s="33">
        <v>0</v>
      </c>
    </row>
    <row r="9" spans="1:7" x14ac:dyDescent="0.2">
      <c r="A9" s="33">
        <v>9950</v>
      </c>
      <c r="B9" s="32">
        <v>0.12</v>
      </c>
      <c r="C9" s="33">
        <f>A9*B8</f>
        <v>995</v>
      </c>
      <c r="E9" s="33">
        <v>19900</v>
      </c>
      <c r="F9" s="32">
        <v>0.12</v>
      </c>
      <c r="G9" s="33">
        <f>E9*F8</f>
        <v>1990</v>
      </c>
    </row>
    <row r="10" spans="1:7" x14ac:dyDescent="0.2">
      <c r="A10" s="33">
        <v>40525</v>
      </c>
      <c r="B10" s="32">
        <v>0.22</v>
      </c>
      <c r="C10" s="33">
        <f>B9*(A10-A9)+C9</f>
        <v>4664</v>
      </c>
      <c r="E10" s="33">
        <v>81050</v>
      </c>
      <c r="F10" s="32">
        <v>0.22</v>
      </c>
      <c r="G10" s="33">
        <f>F9*(E10-E9)+G9</f>
        <v>9328</v>
      </c>
    </row>
    <row r="11" spans="1:7" x14ac:dyDescent="0.2">
      <c r="A11" s="33">
        <v>86375</v>
      </c>
      <c r="B11" s="32">
        <v>0.24</v>
      </c>
      <c r="C11" s="33">
        <f>B10*(A11-A10)+C10</f>
        <v>14751</v>
      </c>
      <c r="E11" s="33">
        <v>172750</v>
      </c>
      <c r="F11" s="32">
        <v>0.24</v>
      </c>
      <c r="G11" s="33">
        <f>F10*(E11-E10)+G10</f>
        <v>29502</v>
      </c>
    </row>
    <row r="12" spans="1:7" x14ac:dyDescent="0.2">
      <c r="A12" s="33">
        <v>164925</v>
      </c>
      <c r="B12" s="32">
        <v>0.32</v>
      </c>
      <c r="C12" s="33">
        <f>B11*(A12-A11)+C11</f>
        <v>33603</v>
      </c>
      <c r="E12" s="33">
        <v>329850</v>
      </c>
      <c r="F12" s="32">
        <v>0.32</v>
      </c>
      <c r="G12" s="33">
        <f>F11*(E12-E11)+G11</f>
        <v>67206</v>
      </c>
    </row>
    <row r="13" spans="1:7" x14ac:dyDescent="0.2">
      <c r="A13" s="33">
        <v>209425</v>
      </c>
      <c r="B13" s="32">
        <v>0.35</v>
      </c>
      <c r="C13" s="33">
        <f>B12*(A13-A12)+C12</f>
        <v>47843</v>
      </c>
      <c r="E13" s="33">
        <v>418850</v>
      </c>
      <c r="F13" s="32">
        <v>0.35</v>
      </c>
      <c r="G13" s="33">
        <f>F12*(E13-E12)+G12</f>
        <v>95686</v>
      </c>
    </row>
    <row r="14" spans="1:7" x14ac:dyDescent="0.2">
      <c r="A14" s="33">
        <v>523600</v>
      </c>
      <c r="B14" s="32">
        <v>0.37</v>
      </c>
      <c r="C14" s="33">
        <f>B13*(A14-A13)+C13</f>
        <v>157804.25</v>
      </c>
      <c r="E14" s="33">
        <v>628300</v>
      </c>
      <c r="F14" s="32">
        <v>0.37</v>
      </c>
      <c r="G14" s="33">
        <f>F13*(E14-E13)+G13</f>
        <v>168993.5</v>
      </c>
    </row>
    <row r="16" spans="1:7" x14ac:dyDescent="0.2">
      <c r="A16" s="35" t="s">
        <v>26</v>
      </c>
      <c r="B16" s="33" t="str">
        <f>IF('Intake Sheet'!$B$47="x",'Intake Sheet'!$B$43,"")</f>
        <v/>
      </c>
      <c r="E16" s="35" t="s">
        <v>26</v>
      </c>
      <c r="F16" s="33" t="str">
        <f>IF('Intake Sheet'!$B$48="x",'Intake Sheet'!$B$43,"")</f>
        <v/>
      </c>
    </row>
    <row r="18" spans="1:7" x14ac:dyDescent="0.2">
      <c r="A18" s="35" t="s">
        <v>24</v>
      </c>
      <c r="B18" s="33" t="e">
        <f>IF(B16&gt;0,VLOOKUP(B16,A8:C14,3,1)+(B16-VLOOKUP(B16,A8:C14,1,1))*VLOOKUP(B16,A8:C14,2,1),"")</f>
        <v>#N/A</v>
      </c>
      <c r="E18" s="35" t="s">
        <v>24</v>
      </c>
      <c r="F18" s="33" t="e">
        <f>IF(F16&gt;0,VLOOKUP(F16,E8:G14,3,1)+(F16-VLOOKUP(F16,E8:G14,1,1))*VLOOKUP(F16,E8:G14,2,1),"")</f>
        <v>#N/A</v>
      </c>
    </row>
    <row r="20" spans="1:7" x14ac:dyDescent="0.2">
      <c r="A20" s="35" t="s">
        <v>25</v>
      </c>
      <c r="B20" s="34" t="e">
        <f>B18/12</f>
        <v>#N/A</v>
      </c>
      <c r="E20" s="35" t="s">
        <v>25</v>
      </c>
      <c r="F20" s="34" t="e">
        <f>F18/12</f>
        <v>#N/A</v>
      </c>
    </row>
    <row r="23" spans="1:7" ht="19" x14ac:dyDescent="0.25">
      <c r="A23" s="68" t="s">
        <v>115</v>
      </c>
      <c r="B23" s="68"/>
      <c r="C23" s="68"/>
      <c r="E23" s="68" t="s">
        <v>116</v>
      </c>
      <c r="F23" s="68"/>
      <c r="G23" s="68"/>
    </row>
    <row r="24" spans="1:7" x14ac:dyDescent="0.2">
      <c r="A24" s="31" t="s">
        <v>23</v>
      </c>
      <c r="B24" s="31" t="s">
        <v>22</v>
      </c>
      <c r="C24" s="31" t="s">
        <v>120</v>
      </c>
      <c r="E24" s="31" t="s">
        <v>23</v>
      </c>
      <c r="F24" s="31" t="s">
        <v>22</v>
      </c>
      <c r="G24" s="31" t="s">
        <v>120</v>
      </c>
    </row>
    <row r="25" spans="1:7" x14ac:dyDescent="0.2">
      <c r="A25" s="33">
        <v>0</v>
      </c>
      <c r="B25" s="32">
        <v>0.1</v>
      </c>
      <c r="C25" s="33">
        <v>0</v>
      </c>
      <c r="E25" s="33">
        <v>0</v>
      </c>
      <c r="F25" s="32">
        <v>0.1</v>
      </c>
      <c r="G25" s="33">
        <v>0</v>
      </c>
    </row>
    <row r="26" spans="1:7" x14ac:dyDescent="0.2">
      <c r="A26" s="33">
        <v>9950</v>
      </c>
      <c r="B26" s="32">
        <v>0.12</v>
      </c>
      <c r="C26" s="33">
        <f>A26*B25</f>
        <v>995</v>
      </c>
      <c r="E26" s="33">
        <v>14200</v>
      </c>
      <c r="F26" s="32">
        <v>0.12</v>
      </c>
      <c r="G26" s="33">
        <f>E26*F25</f>
        <v>1420</v>
      </c>
    </row>
    <row r="27" spans="1:7" x14ac:dyDescent="0.2">
      <c r="A27" s="33">
        <v>40525</v>
      </c>
      <c r="B27" s="32">
        <v>0.22</v>
      </c>
      <c r="C27" s="33">
        <f>B26*(A27-A26)+C26</f>
        <v>4664</v>
      </c>
      <c r="E27" s="33">
        <v>54200</v>
      </c>
      <c r="F27" s="32">
        <v>0.22</v>
      </c>
      <c r="G27" s="33">
        <f>F26*(E27-E26)+G26</f>
        <v>6220</v>
      </c>
    </row>
    <row r="28" spans="1:7" x14ac:dyDescent="0.2">
      <c r="A28" s="33">
        <v>86375</v>
      </c>
      <c r="B28" s="32">
        <v>0.24</v>
      </c>
      <c r="C28" s="33">
        <f>B27*(A28-A27)+C27</f>
        <v>14751</v>
      </c>
      <c r="E28" s="33">
        <v>86350</v>
      </c>
      <c r="F28" s="32">
        <v>0.24</v>
      </c>
      <c r="G28" s="33">
        <f>F27*(E28-E27)+G27</f>
        <v>13293</v>
      </c>
    </row>
    <row r="29" spans="1:7" x14ac:dyDescent="0.2">
      <c r="A29" s="33">
        <v>164925</v>
      </c>
      <c r="B29" s="32">
        <v>0.32</v>
      </c>
      <c r="C29" s="33">
        <f>B28*(A29-A28)+C28</f>
        <v>33603</v>
      </c>
      <c r="E29" s="33">
        <v>164900</v>
      </c>
      <c r="F29" s="32">
        <v>0.32</v>
      </c>
      <c r="G29" s="33">
        <f>F28*(E29-E28)+G28</f>
        <v>32145</v>
      </c>
    </row>
    <row r="30" spans="1:7" x14ac:dyDescent="0.2">
      <c r="A30" s="33">
        <v>209425</v>
      </c>
      <c r="B30" s="32">
        <v>0.35</v>
      </c>
      <c r="C30" s="33">
        <f>B29*(A30-A29)+C29</f>
        <v>47843</v>
      </c>
      <c r="E30" s="33">
        <v>209400</v>
      </c>
      <c r="F30" s="32">
        <v>0.35</v>
      </c>
      <c r="G30" s="33">
        <f>F29*(E30-E29)+G29</f>
        <v>46385</v>
      </c>
    </row>
    <row r="31" spans="1:7" x14ac:dyDescent="0.2">
      <c r="A31" s="33">
        <v>314150</v>
      </c>
      <c r="B31" s="32">
        <v>0.37</v>
      </c>
      <c r="C31" s="33">
        <f>B30*(A31-A30)+C30</f>
        <v>84496.75</v>
      </c>
      <c r="E31" s="33">
        <v>523600</v>
      </c>
      <c r="F31" s="32">
        <v>0.37</v>
      </c>
      <c r="G31" s="33">
        <f>F30*(E31-E30)+G30</f>
        <v>156355</v>
      </c>
    </row>
    <row r="33" spans="1:6" x14ac:dyDescent="0.2">
      <c r="A33" s="35" t="s">
        <v>26</v>
      </c>
      <c r="B33" s="33" t="str">
        <f>IF('Intake Sheet'!$B$49="x",'Intake Sheet'!$B$43,"")</f>
        <v/>
      </c>
      <c r="E33" s="35" t="s">
        <v>26</v>
      </c>
      <c r="F33" s="33" t="str">
        <f>IF('Intake Sheet'!$B$50="x",'Intake Sheet'!$B$43,"")</f>
        <v/>
      </c>
    </row>
    <row r="35" spans="1:6" x14ac:dyDescent="0.2">
      <c r="A35" s="35" t="s">
        <v>24</v>
      </c>
      <c r="B35" s="33" t="e">
        <f>IF(B33&gt;0,VLOOKUP(B33,A24:C31,3,1)+(B33-VLOOKUP(B33,A24:C31,1,1))*VLOOKUP(B33,A24:C31,2,1),"")</f>
        <v>#N/A</v>
      </c>
      <c r="E35" s="35" t="s">
        <v>24</v>
      </c>
      <c r="F35" s="33" t="e">
        <f>IF(F33&gt;0,VLOOKUP(F33,E24:G31,3,1)+(F33-VLOOKUP(F33,E24:G31,1,1))*VLOOKUP(F33,E24:G31,2,1),"")</f>
        <v>#N/A</v>
      </c>
    </row>
    <row r="37" spans="1:6" x14ac:dyDescent="0.2">
      <c r="A37" s="35" t="s">
        <v>25</v>
      </c>
      <c r="B37" s="34" t="e">
        <f>B35/12</f>
        <v>#N/A</v>
      </c>
      <c r="E37" s="35" t="s">
        <v>25</v>
      </c>
      <c r="F37" s="34" t="e">
        <f>F35/12</f>
        <v>#N/A</v>
      </c>
    </row>
  </sheetData>
  <sheetProtection algorithmName="SHA-512" hashValue="n78uO9mTiiKsy6mXL0f9/TsgPZw7c+OsLrb2dCZAJcAPshHNtBJ/OrIWpatAFxA8ERTWfqrsUDk1J3mQqOr9Nw==" saltValue="4GJjx4/51e6d2K5sSw2ULQ==" spinCount="100000" sheet="1" objects="1" scenarios="1"/>
  <mergeCells count="4">
    <mergeCell ref="E6:G6"/>
    <mergeCell ref="A6:C6"/>
    <mergeCell ref="A23:C23"/>
    <mergeCell ref="E23:G23"/>
  </mergeCells>
  <pageMargins left="0.7" right="0.7" top="0.75" bottom="0.75" header="0.3" footer="0.3"/>
  <pageSetup orientation="portrait" r:id="rId1"/>
  <drawing r:id="rId2"/>
  <extLst>
    <ext xmlns:x14="http://schemas.microsoft.com/office/spreadsheetml/2009/9/main" uri="{78C0D931-6437-407d-A8EE-F0AAD7539E65}">
      <x14:conditionalFormattings>
        <x14:conditionalFormatting xmlns:xm="http://schemas.microsoft.com/office/excel/2006/main">
          <x14:cfRule type="expression" priority="9" id="{3FC7E25B-AD54-41C6-8144-625F0CFC69CD}">
            <xm:f>'Intake Sheet'!$B$48="x"</xm:f>
            <x14:dxf>
              <fill>
                <patternFill>
                  <bgColor theme="9" tint="0.79998168889431442"/>
                </patternFill>
              </fill>
            </x14:dxf>
          </x14:cfRule>
          <xm:sqref>E6:G14 E16:F16 E18:F18 E20:F20</xm:sqref>
        </x14:conditionalFormatting>
        <x14:conditionalFormatting xmlns:xm="http://schemas.microsoft.com/office/excel/2006/main">
          <x14:cfRule type="expression" priority="13" id="{35BC02C9-65BB-42D6-99FA-92AF9AF5E866}">
            <xm:f>'Intake Sheet'!$B$47="x"</xm:f>
            <x14:dxf>
              <fill>
                <patternFill>
                  <bgColor theme="9" tint="0.79998168889431442"/>
                </patternFill>
              </fill>
            </x14:dxf>
          </x14:cfRule>
          <xm:sqref>A6:C14 A16:B16 A18:B18 A20:B20</xm:sqref>
        </x14:conditionalFormatting>
        <x14:conditionalFormatting xmlns:xm="http://schemas.microsoft.com/office/excel/2006/main">
          <x14:cfRule type="expression" priority="17" id="{B53D8718-31A2-4C00-85CE-687445D7E63F}">
            <xm:f>'Intake Sheet'!$B$49="x"</xm:f>
            <x14:dxf>
              <fill>
                <patternFill>
                  <bgColor theme="9" tint="0.79998168889431442"/>
                </patternFill>
              </fill>
            </x14:dxf>
          </x14:cfRule>
          <xm:sqref>A23:C25 A33:B33 A35:B35 A37:B37 A31:C31 B26:C30</xm:sqref>
        </x14:conditionalFormatting>
        <x14:conditionalFormatting xmlns:xm="http://schemas.microsoft.com/office/excel/2006/main">
          <x14:cfRule type="expression" priority="21" id="{ACC72656-2DA0-4E3B-8CC0-02B1C91785A1}">
            <xm:f>'Intake Sheet'!$B$50="x"</xm:f>
            <x14:dxf>
              <fill>
                <patternFill>
                  <bgColor theme="9" tint="0.79998168889431442"/>
                </patternFill>
              </fill>
            </x14:dxf>
          </x14:cfRule>
          <xm:sqref>E23:G31 E33:F33 E35:F35 E37:F37</xm:sqref>
        </x14:conditionalFormatting>
        <x14:conditionalFormatting xmlns:xm="http://schemas.microsoft.com/office/excel/2006/main">
          <x14:cfRule type="expression" priority="1" id="{B23FA8DE-ACD7-D34F-9DEA-E411695D5F5E}">
            <xm:f>'Intake Sheet'!$B$47="x"</xm:f>
            <x14:dxf>
              <fill>
                <patternFill>
                  <bgColor theme="9" tint="0.79998168889431442"/>
                </patternFill>
              </fill>
            </x14:dxf>
          </x14:cfRule>
          <xm:sqref>A26:A30</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5</vt:i4>
      </vt:variant>
    </vt:vector>
  </HeadingPairs>
  <TitlesOfParts>
    <vt:vector size="5" baseType="lpstr">
      <vt:lpstr>Intake Sheet</vt:lpstr>
      <vt:lpstr>Budget Template</vt:lpstr>
      <vt:lpstr>Assets and Goals</vt:lpstr>
      <vt:lpstr>Debts</vt:lpstr>
      <vt:lpstr>Taxes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ameli</dc:creator>
  <cp:lastModifiedBy>Amelia Bender</cp:lastModifiedBy>
  <cp:lastPrinted>2019-12-11T03:52:49Z</cp:lastPrinted>
  <dcterms:created xsi:type="dcterms:W3CDTF">2018-05-07T21:57:19Z</dcterms:created>
  <dcterms:modified xsi:type="dcterms:W3CDTF">2021-03-01T16:23:44Z</dcterms:modified>
</cp:coreProperties>
</file>