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ameliabender/Desktop/"/>
    </mc:Choice>
  </mc:AlternateContent>
  <xr:revisionPtr revIDLastSave="0" documentId="13_ncr:1_{88F4345A-2855-8E45-A137-0380F9F13BBD}" xr6:coauthVersionLast="46" xr6:coauthVersionMax="46" xr10:uidLastSave="{00000000-0000-0000-0000-000000000000}"/>
  <bookViews>
    <workbookView xWindow="14260" yWindow="460" windowWidth="14540" windowHeight="16240" xr2:uid="{00000000-000D-0000-FFFF-FFFF00000000}"/>
  </bookViews>
  <sheets>
    <sheet name="Hoja de admisión" sheetId="1" r:id="rId1"/>
    <sheet name="Plantilla de presupuesto" sheetId="2" r:id="rId2"/>
    <sheet name="Activos y metas" sheetId="3" r:id="rId3"/>
    <sheet name="Deudas" sheetId="4" r:id="rId4"/>
    <sheet name="Impuesto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BJxTwHfHA4vx6ZIe0jn6DFZOaCA=="/>
    </ext>
  </extLst>
</workbook>
</file>

<file path=xl/calcChain.xml><?xml version="1.0" encoding="utf-8"?>
<calcChain xmlns="http://schemas.openxmlformats.org/spreadsheetml/2006/main">
  <c r="F33" i="5" l="1"/>
  <c r="F35" i="5" s="1"/>
  <c r="F37" i="5" s="1"/>
  <c r="B33" i="5"/>
  <c r="B35" i="5" s="1"/>
  <c r="B37" i="5" s="1"/>
  <c r="G26" i="5"/>
  <c r="G27" i="5" s="1"/>
  <c r="G28" i="5" s="1"/>
  <c r="G29" i="5" s="1"/>
  <c r="G30" i="5" s="1"/>
  <c r="G31" i="5" s="1"/>
  <c r="C26" i="5"/>
  <c r="C27" i="5" s="1"/>
  <c r="C28" i="5" s="1"/>
  <c r="C29" i="5" s="1"/>
  <c r="C30" i="5" s="1"/>
  <c r="C31" i="5" s="1"/>
  <c r="B18" i="5"/>
  <c r="B20" i="5" s="1"/>
  <c r="F16" i="5"/>
  <c r="F18" i="5" s="1"/>
  <c r="F20" i="5" s="1"/>
  <c r="B54" i="1" s="1"/>
  <c r="B59" i="1" s="1"/>
  <c r="B8" i="2" s="1"/>
  <c r="B16" i="5"/>
  <c r="G10" i="5"/>
  <c r="G11" i="5" s="1"/>
  <c r="G12" i="5" s="1"/>
  <c r="G13" i="5" s="1"/>
  <c r="G14" i="5" s="1"/>
  <c r="C10" i="5"/>
  <c r="C11" i="5" s="1"/>
  <c r="C12" i="5" s="1"/>
  <c r="C13" i="5" s="1"/>
  <c r="C14" i="5" s="1"/>
  <c r="G9" i="5"/>
  <c r="C9" i="5"/>
  <c r="B27" i="4"/>
  <c r="C27" i="4" s="1"/>
  <c r="A27" i="4"/>
  <c r="B26" i="4"/>
  <c r="C26" i="4" s="1"/>
  <c r="A26" i="4"/>
  <c r="B25" i="4"/>
  <c r="C25" i="4" s="1"/>
  <c r="A25" i="4"/>
  <c r="C24" i="4"/>
  <c r="B24" i="4"/>
  <c r="A24" i="4"/>
  <c r="C23" i="4"/>
  <c r="B23" i="4"/>
  <c r="A23" i="4"/>
  <c r="B22" i="4"/>
  <c r="C22" i="4" s="1"/>
  <c r="A22" i="4"/>
  <c r="C21" i="4"/>
  <c r="B21" i="4"/>
  <c r="A21" i="4"/>
  <c r="C20" i="4"/>
  <c r="B20" i="4"/>
  <c r="A20" i="4"/>
  <c r="B19" i="4"/>
  <c r="C19" i="4" s="1"/>
  <c r="A19" i="4"/>
  <c r="B18" i="4"/>
  <c r="C18" i="4" s="1"/>
  <c r="A18" i="4"/>
  <c r="C17" i="4"/>
  <c r="B17" i="4"/>
  <c r="A17" i="4"/>
  <c r="C16" i="4"/>
  <c r="B16" i="4"/>
  <c r="A16" i="4"/>
  <c r="C15" i="4"/>
  <c r="B15" i="4"/>
  <c r="A15" i="4"/>
  <c r="B14" i="4"/>
  <c r="C14" i="4" s="1"/>
  <c r="A14" i="4"/>
  <c r="C13" i="4"/>
  <c r="B13" i="4"/>
  <c r="A13" i="4"/>
  <c r="B12" i="4"/>
  <c r="C12" i="4" s="1"/>
  <c r="A12" i="4"/>
  <c r="B11" i="4"/>
  <c r="C11" i="4" s="1"/>
  <c r="A11" i="4"/>
  <c r="B10" i="4"/>
  <c r="C10" i="4" s="1"/>
  <c r="A10" i="4"/>
  <c r="C9" i="4"/>
  <c r="B9" i="4"/>
  <c r="A9" i="4"/>
  <c r="C8" i="4"/>
  <c r="B8" i="4"/>
  <c r="A8" i="4"/>
  <c r="E25" i="3"/>
  <c r="D25" i="3"/>
  <c r="C25" i="3"/>
  <c r="A25" i="3"/>
  <c r="A24" i="3"/>
  <c r="A22" i="3"/>
  <c r="D22" i="3" s="1"/>
  <c r="E22" i="3" s="1"/>
  <c r="A21" i="3"/>
  <c r="A19" i="3"/>
  <c r="D19" i="3" s="1"/>
  <c r="E19" i="3" s="1"/>
  <c r="A18" i="3"/>
  <c r="A16" i="3"/>
  <c r="D16" i="3" s="1"/>
  <c r="E16" i="3" s="1"/>
  <c r="A15" i="3"/>
  <c r="D13" i="3"/>
  <c r="E13" i="3" s="1"/>
  <c r="C13" i="3"/>
  <c r="A13" i="3"/>
  <c r="A12" i="3"/>
  <c r="D10" i="3"/>
  <c r="E10" i="3" s="1"/>
  <c r="A10" i="3"/>
  <c r="C10" i="3" s="1"/>
  <c r="A7" i="3"/>
  <c r="D7" i="3" s="1"/>
  <c r="E7" i="3" s="1"/>
  <c r="B50" i="2"/>
  <c r="A50" i="2"/>
  <c r="D49" i="2"/>
  <c r="B49" i="2"/>
  <c r="A49" i="2"/>
  <c r="D48" i="2"/>
  <c r="B48" i="2"/>
  <c r="A48" i="2"/>
  <c r="D47" i="2"/>
  <c r="B47" i="2"/>
  <c r="A47" i="2"/>
  <c r="D46" i="2"/>
  <c r="B46" i="2"/>
  <c r="A46" i="2"/>
  <c r="D45" i="2"/>
  <c r="B45" i="2"/>
  <c r="A45" i="2"/>
  <c r="B44" i="2"/>
  <c r="A44" i="2"/>
  <c r="B43" i="2"/>
  <c r="A43" i="2"/>
  <c r="D42" i="2"/>
  <c r="B42" i="2"/>
  <c r="A42" i="2"/>
  <c r="B41" i="2"/>
  <c r="A41" i="2"/>
  <c r="B40" i="2"/>
  <c r="A40" i="2"/>
  <c r="D39" i="2"/>
  <c r="B39" i="2"/>
  <c r="A39" i="2"/>
  <c r="D38" i="2"/>
  <c r="B38" i="2"/>
  <c r="A38" i="2"/>
  <c r="D37" i="2"/>
  <c r="B37" i="2"/>
  <c r="A37" i="2"/>
  <c r="D36" i="2"/>
  <c r="B36" i="2"/>
  <c r="A36" i="2"/>
  <c r="D35" i="2"/>
  <c r="B35" i="2"/>
  <c r="A35" i="2"/>
  <c r="D34" i="2"/>
  <c r="B34" i="2"/>
  <c r="A34" i="2"/>
  <c r="D33" i="2"/>
  <c r="B33" i="2"/>
  <c r="A33" i="2"/>
  <c r="B32" i="2"/>
  <c r="A32" i="2"/>
  <c r="B31" i="2"/>
  <c r="A31" i="2"/>
  <c r="B30" i="2"/>
  <c r="A30" i="2"/>
  <c r="B29" i="2"/>
  <c r="A29" i="2"/>
  <c r="B28" i="2"/>
  <c r="A28" i="2"/>
  <c r="D27" i="2"/>
  <c r="B27" i="2"/>
  <c r="A27" i="2"/>
  <c r="D26" i="2"/>
  <c r="B26" i="2"/>
  <c r="A26" i="2"/>
  <c r="D25" i="2"/>
  <c r="B25" i="2"/>
  <c r="A25" i="2"/>
  <c r="D24" i="2"/>
  <c r="B24" i="2"/>
  <c r="A24" i="2"/>
  <c r="D23" i="2"/>
  <c r="B23" i="2"/>
  <c r="A23" i="2"/>
  <c r="D22" i="2"/>
  <c r="B22" i="2"/>
  <c r="A22" i="2"/>
  <c r="D21" i="2"/>
  <c r="B21" i="2"/>
  <c r="A21" i="2"/>
  <c r="D20" i="2"/>
  <c r="B20" i="2"/>
  <c r="A20" i="2"/>
  <c r="B19" i="2"/>
  <c r="A19" i="2"/>
  <c r="B18" i="2"/>
  <c r="A18" i="2"/>
  <c r="D17" i="2"/>
  <c r="B17" i="2"/>
  <c r="A17" i="2"/>
  <c r="D16" i="2"/>
  <c r="B16" i="2"/>
  <c r="A16" i="2"/>
  <c r="D15" i="2"/>
  <c r="B15" i="2"/>
  <c r="A15" i="2"/>
  <c r="D14" i="2"/>
  <c r="B14" i="2"/>
  <c r="A14" i="2"/>
  <c r="D13" i="2"/>
  <c r="B13" i="2"/>
  <c r="A13" i="2"/>
  <c r="D12" i="2"/>
  <c r="B12" i="2"/>
  <c r="B10" i="2" s="1"/>
  <c r="A12" i="2"/>
  <c r="D11" i="2"/>
  <c r="B11" i="2"/>
  <c r="A11" i="2"/>
  <c r="D10" i="2"/>
  <c r="B139" i="1"/>
  <c r="D30" i="2" s="1"/>
  <c r="B43" i="1"/>
  <c r="B7" i="2" s="1"/>
  <c r="A27" i="1"/>
  <c r="A12" i="1"/>
  <c r="B9" i="2" l="1"/>
  <c r="B51" i="2" s="1"/>
  <c r="E6" i="2" s="1"/>
  <c r="E7" i="2" s="1"/>
  <c r="F7" i="2" s="1"/>
  <c r="C7" i="3"/>
  <c r="C22" i="3"/>
  <c r="C19" i="3"/>
  <c r="C16" i="3"/>
</calcChain>
</file>

<file path=xl/sharedStrings.xml><?xml version="1.0" encoding="utf-8"?>
<sst xmlns="http://schemas.openxmlformats.org/spreadsheetml/2006/main" count="226" uniqueCount="150">
  <si>
    <t>Instrucciones</t>
  </si>
  <si>
    <t>Paso 1: mira este video tutorial</t>
  </si>
  <si>
    <t>Paso 2: Suscríbete a mi canal de YouTube</t>
  </si>
  <si>
    <t>Paso 3: ¡Empiece a utilizar esta herramienta!</t>
  </si>
  <si>
    <t>Hoja de admisión</t>
  </si>
  <si>
    <t>Información preliminar</t>
  </si>
  <si>
    <t>Escriba su nombre a continuación. Si no tiene cónyuge, simplemente escriba N / A.</t>
  </si>
  <si>
    <t>Tu nombre</t>
  </si>
  <si>
    <t>El nombre de su cónyuge</t>
  </si>
  <si>
    <t>Información de ingresos</t>
  </si>
  <si>
    <t>Complete las casillas correspondientes a continuación. Si le pagan por hora, complete la Sección por hora. Si le pagan un salario, complete la Sección de salario. Si tiene un ajetreo secundario o ingresos variables, use la Sección de ingresos variables.</t>
  </si>
  <si>
    <t>Sección horaria</t>
  </si>
  <si>
    <t>Tarifa de pago por hora</t>
  </si>
  <si>
    <t>Horas trabajadas por semana</t>
  </si>
  <si>
    <t>Sección de salario</t>
  </si>
  <si>
    <t>Cantidad de salario anual</t>
  </si>
  <si>
    <t>Sección de ingresos variables: en esta sección, escriba el dinero ganado en cada mes y la herramienta calculará sus ingresos anuales.</t>
  </si>
  <si>
    <t>enero</t>
  </si>
  <si>
    <t>febrero</t>
  </si>
  <si>
    <t>marzo</t>
  </si>
  <si>
    <t>abril</t>
  </si>
  <si>
    <t>mayo</t>
  </si>
  <si>
    <t>junio</t>
  </si>
  <si>
    <t>julio</t>
  </si>
  <si>
    <t>agosto</t>
  </si>
  <si>
    <t>septiembre</t>
  </si>
  <si>
    <t>octubre</t>
  </si>
  <si>
    <t>noviembre</t>
  </si>
  <si>
    <t>diciembre</t>
  </si>
  <si>
    <t>Ingreso anual total del hogar</t>
  </si>
  <si>
    <t>Información sobre los impuestos</t>
  </si>
  <si>
    <t>Marque una "X" junto a una de las siguientes opciones relacionadas con su situación fiscal. Solo se debe marcar una casilla.</t>
  </si>
  <si>
    <t>Soltero(a)</t>
  </si>
  <si>
    <t>Casado que presenta una declaración conjunta</t>
  </si>
  <si>
    <t>Casado que presenta una declaración por separado</t>
  </si>
  <si>
    <t>Jefe(a) de hogar</t>
  </si>
  <si>
    <t>Complete las casillas correspondientes a continuación. Si vive en un estado que exige impuestos estatales sobre la renta, complete también la sección Impuestos estatales sobre la renta. De lo contrario, déjelo en blanco.</t>
  </si>
  <si>
    <t>Impuestos federales</t>
  </si>
  <si>
    <t>Impuestos estimados mensuales</t>
  </si>
  <si>
    <t>Impuestos estatales sobre la renta</t>
  </si>
  <si>
    <t>Total de impuestos mensuales estimados</t>
  </si>
  <si>
    <t>Información sobre gastos de manutención</t>
  </si>
  <si>
    <t>Complete la siguiente tabla con todos sus gastos de manutención y el monto del pago mensual asociado con ellos. Los ejemplos de gastos de manutención se enumeran a la derecha de la tabla.</t>
  </si>
  <si>
    <t>Enumere todos los gastos de vida aquí</t>
  </si>
  <si>
    <t>Monto de pago mensual</t>
  </si>
  <si>
    <t>Fecha de vencimiento mensual</t>
  </si>
  <si>
    <t>Ejemplos</t>
  </si>
  <si>
    <t>Alquilar</t>
  </si>
  <si>
    <t>Apple TV</t>
  </si>
  <si>
    <t>El seguro para inquilinos</t>
  </si>
  <si>
    <t>Comestibles</t>
  </si>
  <si>
    <t>Pago hipotecario</t>
  </si>
  <si>
    <t>el gas</t>
  </si>
  <si>
    <t>HOA Dos</t>
  </si>
  <si>
    <t>Peajes</t>
  </si>
  <si>
    <t>Internet</t>
  </si>
  <si>
    <t>Seguro de salud</t>
  </si>
  <si>
    <t>Eléctrica</t>
  </si>
  <si>
    <t>Seguro dental</t>
  </si>
  <si>
    <t>Agua</t>
  </si>
  <si>
    <t>Seguro de vida</t>
  </si>
  <si>
    <t>Cable</t>
  </si>
  <si>
    <t>Los seguros de invalidez</t>
  </si>
  <si>
    <t>Hulu</t>
  </si>
  <si>
    <t>Seguro de auto</t>
  </si>
  <si>
    <t>Netflix</t>
  </si>
  <si>
    <t>Factura de teléfono</t>
  </si>
  <si>
    <t>Disney+</t>
  </si>
  <si>
    <t>Membresía de gimnasio</t>
  </si>
  <si>
    <t>Prime TV</t>
  </si>
  <si>
    <t>Sistema de seguridad</t>
  </si>
  <si>
    <t>HBO</t>
  </si>
  <si>
    <t>Información de deuda</t>
  </si>
  <si>
    <t>Complete la tabla a continuación con todos sus gastos de deuda y el monto total actual, el monto del pago mensual y la fecha de vencimiento mensual asociada con ellos. A la derecha de la tabla se enumeran ejemplos de gastos de deuda.</t>
  </si>
  <si>
    <t>Enumere todos los pagos de la deuda aquí</t>
  </si>
  <si>
    <t>Monto total pendiente</t>
  </si>
  <si>
    <t>Tasa de interés</t>
  </si>
  <si>
    <t>En las siguientes secciones, simplemente enumere el nombre de los artículos que le gustaría incluir en su presupuesto. En la siguiente pestaña, le asigna una parte de sus ingresos.</t>
  </si>
  <si>
    <t>Información sobre donaciones y obsequios</t>
  </si>
  <si>
    <t>Complete la siguiente tabla con todas sus donaciones. El establecimiento de una cantidad mensual por artículo vendrá en la siguiente hoja. Los ejemplos de obsequios y donaciones se enumeran a la derecha de la tabla.</t>
  </si>
  <si>
    <t>Enumere todas las donaciones aquí</t>
  </si>
  <si>
    <t>Donaciones universitarias</t>
  </si>
  <si>
    <t>Caridad</t>
  </si>
  <si>
    <t>Regalos de cumpleanos</t>
  </si>
  <si>
    <t>Fiestas de cumpleaños</t>
  </si>
  <si>
    <t>Información sobre otros gastos</t>
  </si>
  <si>
    <t>Complete la siguiente tabla con sus gastos mensuales adicionales. El establecimiento de una cantidad mensual por artículo vendrá en la siguiente hoja. Se trata de elementos que no son necesarios para vivir pero son un lujo que le gusta disfrutar. A la derecha de la tabla se enumeran ejemplos de otros gastos.</t>
  </si>
  <si>
    <t>Enumere todos los demás gastos aquí</t>
  </si>
  <si>
    <t>Comer fuera</t>
  </si>
  <si>
    <t>Entretenimiento</t>
  </si>
  <si>
    <t>Suscripciones</t>
  </si>
  <si>
    <t>Ropa</t>
  </si>
  <si>
    <t>Cuidado del cabello</t>
  </si>
  <si>
    <t>Regalos navideños</t>
  </si>
  <si>
    <t>Información de metas</t>
  </si>
  <si>
    <t>Fondo de emergencia</t>
  </si>
  <si>
    <t>Un Fondo de Emergencia es un depósito de ahorros reservado para un día lluvioso para cosas que el seguro no cubre. Esto debería ser de 3 a 9 meses de sus gastos de vida mensuales. Coloque un número entre 3 y 9 en el cuadro a continuación para indicar cuántos meses de gastos de manutención le gustaría haber reservado.</t>
  </si>
  <si>
    <t>Meses</t>
  </si>
  <si>
    <t>Cantidad total necesaria para ahorrar</t>
  </si>
  <si>
    <t>Vacaciones</t>
  </si>
  <si>
    <t>Complete la siguiente tabla con todas sus próximas vacaciones, el costo total requerido (sea realista) y la fecha en que planea irse.</t>
  </si>
  <si>
    <t>Lista de todas las próximas vacaciones</t>
  </si>
  <si>
    <t>Coste total</t>
  </si>
  <si>
    <t>Fecha</t>
  </si>
  <si>
    <t>Ahorros para la jubilación</t>
  </si>
  <si>
    <t>Enumere la cantidad de dinero que le gustaría ahorrar para la jubilación y la fecha en la que le gustaría jubilarse (normalmente es alrededor de los 65 años).</t>
  </si>
  <si>
    <t>Cantidad total deseada</t>
  </si>
  <si>
    <t>Otros objetivos</t>
  </si>
  <si>
    <t>Complete la siguiente tabla con todos sus otros objetivos, el costo total requerido (sea realista) y la fecha en que le gustaría que se ahorrara el dinero. A la derecha de la tabla se enumeran ejemplos de otros objetivos.</t>
  </si>
  <si>
    <t>Enumere todos los demás objetivos aquí</t>
  </si>
  <si>
    <t>Cuenta (s) de inversión</t>
  </si>
  <si>
    <t>Ahorros para educación</t>
  </si>
  <si>
    <t>Pago inicial de la casa</t>
  </si>
  <si>
    <t>coche</t>
  </si>
  <si>
    <t>TV</t>
  </si>
  <si>
    <t>ordenador portátil</t>
  </si>
  <si>
    <t>Equipo de hobby</t>
  </si>
  <si>
    <t>Presupuesto mensual</t>
  </si>
  <si>
    <t>Ingresos discrecionales</t>
  </si>
  <si>
    <t>Ganancias antes de impuestos</t>
  </si>
  <si>
    <t>Cantidad sobrante</t>
  </si>
  <si>
    <t>Impuestos</t>
  </si>
  <si>
    <t>Lngresos netos</t>
  </si>
  <si>
    <t>Donaciones</t>
  </si>
  <si>
    <t>Cantidad mensual</t>
  </si>
  <si>
    <t>Gastos</t>
  </si>
  <si>
    <t>Otros gastos</t>
  </si>
  <si>
    <t>Se necesita un fondo de emergencia</t>
  </si>
  <si>
    <t>Monthly Amount</t>
  </si>
  <si>
    <t>Jubilación deseada</t>
  </si>
  <si>
    <t>Objetivo de vacaciones</t>
  </si>
  <si>
    <t>Total actual</t>
  </si>
  <si>
    <t>Años</t>
  </si>
  <si>
    <t>Obligaciones de deuda</t>
  </si>
  <si>
    <t>Cantidad restante</t>
  </si>
  <si>
    <t>Meses restantes</t>
  </si>
  <si>
    <t>Soltero</t>
  </si>
  <si>
    <t>Grupo de ingresos imponibles</t>
  </si>
  <si>
    <t>precio</t>
  </si>
  <si>
    <t>Impuesto acumulativo</t>
  </si>
  <si>
    <t>Ingresos anuales esperados</t>
  </si>
  <si>
    <t>Impuestos esperados</t>
  </si>
  <si>
    <t>Impuestos mensuales</t>
  </si>
  <si>
    <t>Jefe de hogar</t>
  </si>
  <si>
    <t>préstamo de coche</t>
  </si>
  <si>
    <t xml:space="preserve">
préstamos estudiantiles</t>
  </si>
  <si>
    <t>tarjetas de crédito</t>
  </si>
  <si>
    <t>préstamo de colchón</t>
  </si>
  <si>
    <t>préstamo personal</t>
  </si>
  <si>
    <t>almacenar tarjetas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</si>
</sst>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6" x14ac:knownFonts="1">
    <font>
      <sz val="11"/>
      <color theme="1"/>
      <name val="Arial"/>
    </font>
    <font>
      <b/>
      <u/>
      <sz val="11"/>
      <color theme="1"/>
      <name val="Calibri"/>
      <family val="2"/>
    </font>
    <font>
      <sz val="11"/>
      <color rgb="FF0563C1"/>
      <name val="Calibri"/>
      <family val="2"/>
    </font>
    <font>
      <sz val="11"/>
      <color theme="1"/>
      <name val="Calibri"/>
      <family val="2"/>
    </font>
    <font>
      <b/>
      <sz val="20"/>
      <color theme="1"/>
      <name val="Calibri"/>
      <family val="2"/>
    </font>
    <font>
      <b/>
      <u/>
      <sz val="12"/>
      <color theme="1"/>
      <name val="Calibri"/>
      <family val="2"/>
    </font>
    <font>
      <sz val="11"/>
      <color theme="1"/>
      <name val="Calibri"/>
      <family val="2"/>
    </font>
    <font>
      <sz val="14"/>
      <color theme="1"/>
      <name val="Calibri"/>
      <family val="2"/>
    </font>
    <font>
      <b/>
      <sz val="11"/>
      <color theme="1"/>
      <name val="Calibri"/>
      <family val="2"/>
    </font>
    <font>
      <sz val="11"/>
      <color theme="1"/>
      <name val="Arial"/>
      <family val="2"/>
    </font>
    <font>
      <b/>
      <u/>
      <sz val="12"/>
      <color theme="1"/>
      <name val="Arial"/>
      <family val="2"/>
    </font>
    <font>
      <sz val="11"/>
      <name val="Arial"/>
      <family val="2"/>
    </font>
    <font>
      <b/>
      <sz val="11"/>
      <color theme="1"/>
      <name val="Arial"/>
      <family val="2"/>
    </font>
    <font>
      <b/>
      <u/>
      <sz val="11"/>
      <color theme="1"/>
      <name val="Arial"/>
      <family val="2"/>
    </font>
    <font>
      <b/>
      <sz val="14"/>
      <color theme="1"/>
      <name val="Calibri"/>
      <family val="2"/>
    </font>
    <font>
      <b/>
      <u/>
      <sz val="11"/>
      <color theme="1"/>
      <name val="Calibri"/>
      <family val="2"/>
    </font>
  </fonts>
  <fills count="7">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2" borderId="1" xfId="0" applyFont="1" applyFill="1" applyBorder="1" applyAlignment="1"/>
    <xf numFmtId="0" fontId="6" fillId="3" borderId="1" xfId="0" applyFont="1" applyFill="1" applyBorder="1"/>
    <xf numFmtId="43" fontId="7" fillId="4" borderId="1" xfId="0" applyNumberFormat="1" applyFont="1" applyFill="1" applyBorder="1"/>
    <xf numFmtId="0" fontId="8" fillId="0" borderId="0" xfId="0" applyFont="1" applyAlignment="1"/>
    <xf numFmtId="44" fontId="6" fillId="3" borderId="1" xfId="0" applyNumberFormat="1" applyFont="1" applyFill="1" applyBorder="1"/>
    <xf numFmtId="43" fontId="7" fillId="4" borderId="1" xfId="0" applyNumberFormat="1" applyFont="1" applyFill="1" applyBorder="1" applyAlignment="1">
      <alignment horizontal="left"/>
    </xf>
    <xf numFmtId="0" fontId="6" fillId="5" borderId="1" xfId="0" applyFont="1" applyFill="1" applyBorder="1" applyAlignment="1"/>
    <xf numFmtId="44" fontId="7" fillId="4" borderId="1" xfId="0" applyNumberFormat="1" applyFont="1" applyFill="1" applyBorder="1"/>
    <xf numFmtId="0" fontId="6" fillId="0" borderId="0" xfId="0" applyFont="1" applyAlignment="1"/>
    <xf numFmtId="0" fontId="9" fillId="2" borderId="1" xfId="0" applyFont="1" applyFill="1" applyBorder="1" applyAlignment="1"/>
    <xf numFmtId="0" fontId="9" fillId="5" borderId="1" xfId="0" applyFont="1" applyFill="1" applyBorder="1" applyAlignment="1"/>
    <xf numFmtId="0" fontId="10" fillId="0" borderId="0" xfId="0" applyFont="1" applyAlignment="1"/>
    <xf numFmtId="43" fontId="6" fillId="3" borderId="1" xfId="0" applyNumberFormat="1" applyFont="1" applyFill="1" applyBorder="1"/>
    <xf numFmtId="0" fontId="9" fillId="3" borderId="1" xfId="0" applyFont="1" applyFill="1" applyBorder="1" applyAlignment="1"/>
    <xf numFmtId="0" fontId="6" fillId="2" borderId="1" xfId="0" applyFont="1" applyFill="1" applyBorder="1"/>
    <xf numFmtId="0" fontId="12" fillId="0" borderId="0" xfId="0" applyFont="1" applyAlignment="1"/>
    <xf numFmtId="0" fontId="13" fillId="0" borderId="0" xfId="0" applyFont="1" applyAlignment="1"/>
    <xf numFmtId="0" fontId="6" fillId="0" borderId="0" xfId="0" applyFont="1"/>
    <xf numFmtId="0" fontId="12" fillId="0" borderId="4" xfId="0" applyFont="1" applyBorder="1" applyAlignment="1"/>
    <xf numFmtId="44" fontId="6" fillId="0" borderId="5" xfId="0" applyNumberFormat="1" applyFont="1" applyBorder="1"/>
    <xf numFmtId="44" fontId="6" fillId="0" borderId="0" xfId="0" applyNumberFormat="1" applyFont="1"/>
    <xf numFmtId="0" fontId="11" fillId="0" borderId="0" xfId="0" applyFont="1" applyAlignment="1"/>
    <xf numFmtId="0" fontId="9" fillId="0" borderId="4" xfId="0" applyFont="1" applyBorder="1" applyAlignment="1">
      <alignment horizontal="left"/>
    </xf>
    <xf numFmtId="44" fontId="6" fillId="0" borderId="6" xfId="0" applyNumberFormat="1" applyFont="1" applyBorder="1"/>
    <xf numFmtId="43" fontId="6" fillId="0" borderId="4" xfId="0" applyNumberFormat="1" applyFont="1" applyBorder="1"/>
    <xf numFmtId="43" fontId="6" fillId="0" borderId="4" xfId="0" applyNumberFormat="1" applyFont="1" applyBorder="1" applyAlignment="1">
      <alignment horizontal="left"/>
    </xf>
    <xf numFmtId="0" fontId="12" fillId="0" borderId="7" xfId="0" applyFont="1" applyBorder="1" applyAlignment="1">
      <alignment vertical="top"/>
    </xf>
    <xf numFmtId="44" fontId="15" fillId="0" borderId="6" xfId="0" applyNumberFormat="1" applyFont="1" applyBorder="1" applyAlignment="1">
      <alignment vertical="top"/>
    </xf>
    <xf numFmtId="0" fontId="8" fillId="0" borderId="0" xfId="0" applyFont="1"/>
    <xf numFmtId="44" fontId="8" fillId="0" borderId="0" xfId="0" applyNumberFormat="1" applyFont="1"/>
    <xf numFmtId="0" fontId="6" fillId="0" borderId="0" xfId="0" applyFont="1" applyAlignment="1">
      <alignment horizontal="left"/>
    </xf>
    <xf numFmtId="0" fontId="12" fillId="0" borderId="8" xfId="0" applyFont="1" applyBorder="1" applyAlignment="1">
      <alignment horizontal="center"/>
    </xf>
    <xf numFmtId="0" fontId="12" fillId="0" borderId="9" xfId="0" applyFont="1" applyBorder="1" applyAlignment="1">
      <alignment horizontal="center"/>
    </xf>
    <xf numFmtId="0" fontId="8" fillId="0" borderId="9" xfId="0" applyFont="1" applyBorder="1" applyAlignment="1">
      <alignment horizontal="center"/>
    </xf>
    <xf numFmtId="0" fontId="12" fillId="0" borderId="10" xfId="0" applyFont="1" applyBorder="1" applyAlignment="1">
      <alignment horizontal="center"/>
    </xf>
    <xf numFmtId="44" fontId="6" fillId="0" borderId="11" xfId="0" applyNumberFormat="1" applyFont="1" applyBorder="1" applyAlignment="1">
      <alignment horizontal="center"/>
    </xf>
    <xf numFmtId="0" fontId="6" fillId="6" borderId="13" xfId="0" applyFont="1" applyFill="1" applyBorder="1" applyAlignment="1">
      <alignment horizontal="center"/>
    </xf>
    <xf numFmtId="0" fontId="6" fillId="0" borderId="12" xfId="0" applyFont="1" applyBorder="1" applyAlignment="1">
      <alignment horizontal="center"/>
    </xf>
    <xf numFmtId="1" fontId="6" fillId="0" borderId="14" xfId="0" applyNumberFormat="1" applyFont="1" applyBorder="1" applyAlignment="1">
      <alignment horizontal="center"/>
    </xf>
    <xf numFmtId="0" fontId="6" fillId="0" borderId="0" xfId="0" applyFont="1" applyAlignment="1">
      <alignment horizontal="center"/>
    </xf>
    <xf numFmtId="43" fontId="8" fillId="0" borderId="8" xfId="0" applyNumberFormat="1" applyFont="1" applyBorder="1" applyAlignment="1">
      <alignment horizontal="center"/>
    </xf>
    <xf numFmtId="164" fontId="6" fillId="3" borderId="1" xfId="0" applyNumberFormat="1" applyFont="1" applyFill="1" applyBorder="1"/>
    <xf numFmtId="17" fontId="6" fillId="0" borderId="0" xfId="0" applyNumberFormat="1" applyFont="1"/>
    <xf numFmtId="0" fontId="12" fillId="0" borderId="1" xfId="0" applyFont="1" applyBorder="1" applyAlignment="1">
      <alignment horizontal="center"/>
    </xf>
    <xf numFmtId="44" fontId="6" fillId="0" borderId="1" xfId="0" applyNumberFormat="1" applyFont="1" applyBorder="1"/>
    <xf numFmtId="9" fontId="6" fillId="0" borderId="1" xfId="0" applyNumberFormat="1" applyFont="1" applyBorder="1"/>
    <xf numFmtId="0" fontId="12" fillId="0" borderId="1" xfId="0" applyFont="1" applyBorder="1" applyAlignment="1"/>
    <xf numFmtId="0" fontId="6" fillId="0" borderId="0" xfId="0" applyFont="1" applyAlignment="1">
      <alignment horizontal="left" wrapText="1"/>
    </xf>
    <xf numFmtId="0" fontId="0" fillId="0" borderId="0" xfId="0" applyFont="1" applyAlignment="1"/>
    <xf numFmtId="0" fontId="6" fillId="0" borderId="0" xfId="0" applyFont="1" applyAlignment="1">
      <alignment horizontal="left"/>
    </xf>
    <xf numFmtId="0" fontId="11" fillId="0" borderId="3" xfId="0" applyFont="1" applyBorder="1"/>
    <xf numFmtId="0" fontId="14" fillId="0" borderId="2" xfId="0" applyFont="1" applyBorder="1" applyAlignment="1">
      <alignment horizontal="center"/>
    </xf>
    <xf numFmtId="0" fontId="14" fillId="2" borderId="2" xfId="0" applyFont="1" applyFill="1" applyBorder="1" applyAlignment="1">
      <alignment horizontal="center"/>
    </xf>
    <xf numFmtId="0" fontId="11" fillId="0" borderId="15" xfId="0" applyFont="1" applyBorder="1"/>
    <xf numFmtId="0" fontId="6" fillId="3" borderId="1" xfId="0" applyFont="1" applyFill="1" applyBorder="1" applyProtection="1">
      <protection locked="0"/>
    </xf>
    <xf numFmtId="0" fontId="3" fillId="3" borderId="1" xfId="0" applyFont="1" applyFill="1" applyBorder="1" applyProtection="1">
      <protection locked="0"/>
    </xf>
    <xf numFmtId="6" fontId="6" fillId="3" borderId="1" xfId="0" applyNumberFormat="1" applyFont="1" applyFill="1" applyBorder="1" applyProtection="1">
      <protection locked="0"/>
    </xf>
    <xf numFmtId="44" fontId="6" fillId="3" borderId="1" xfId="0" applyNumberFormat="1" applyFont="1" applyFill="1" applyBorder="1" applyProtection="1">
      <protection locked="0"/>
    </xf>
    <xf numFmtId="0" fontId="6" fillId="3" borderId="1" xfId="0" applyFont="1" applyFill="1" applyBorder="1" applyAlignment="1" applyProtection="1">
      <alignment horizontal="center"/>
      <protection locked="0"/>
    </xf>
    <xf numFmtId="43" fontId="6" fillId="3" borderId="1" xfId="0" applyNumberFormat="1" applyFont="1" applyFill="1" applyBorder="1" applyProtection="1">
      <protection locked="0"/>
    </xf>
    <xf numFmtId="9" fontId="6" fillId="3" borderId="1" xfId="0" applyNumberFormat="1" applyFont="1" applyFill="1" applyBorder="1" applyProtection="1">
      <protection locked="0"/>
    </xf>
    <xf numFmtId="15" fontId="6" fillId="3" borderId="1" xfId="0" applyNumberFormat="1" applyFont="1" applyFill="1" applyBorder="1" applyProtection="1">
      <protection locked="0"/>
    </xf>
    <xf numFmtId="16" fontId="6" fillId="3" borderId="1" xfId="0" applyNumberFormat="1" applyFont="1" applyFill="1" applyBorder="1" applyProtection="1">
      <protection locked="0"/>
    </xf>
    <xf numFmtId="0" fontId="6" fillId="2" borderId="1" xfId="0" applyFont="1" applyFill="1" applyBorder="1" applyAlignment="1">
      <alignment wrapText="1"/>
    </xf>
    <xf numFmtId="0" fontId="9" fillId="2" borderId="1" xfId="0" applyFont="1" applyFill="1" applyBorder="1" applyAlignment="1">
      <alignment wrapText="1"/>
    </xf>
    <xf numFmtId="0" fontId="3" fillId="2" borderId="2" xfId="0" applyFont="1" applyFill="1" applyBorder="1" applyAlignment="1">
      <alignment horizontal="center"/>
    </xf>
    <xf numFmtId="0" fontId="3" fillId="2" borderId="1" xfId="0" applyFont="1" applyFill="1" applyBorder="1"/>
    <xf numFmtId="0" fontId="3" fillId="3" borderId="1" xfId="0" applyFont="1" applyFill="1" applyBorder="1"/>
    <xf numFmtId="44" fontId="8" fillId="0" borderId="12" xfId="0" applyNumberFormat="1" applyFont="1" applyBorder="1" applyAlignment="1" applyProtection="1">
      <alignment horizontal="center"/>
      <protection locked="0"/>
    </xf>
    <xf numFmtId="0" fontId="3" fillId="3" borderId="1" xfId="0" applyFont="1" applyFill="1" applyBorder="1" applyAlignment="1" applyProtection="1">
      <alignment horizontal="center"/>
      <protection locked="0"/>
    </xf>
  </cellXfs>
  <cellStyles count="1">
    <cellStyle name="Normal" xfId="0" builtinId="0"/>
  </cellStyles>
  <dxfs count="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31750</xdr:colOff>
      <xdr:row>0</xdr:row>
      <xdr:rowOff>31750</xdr:rowOff>
    </xdr:from>
    <xdr:ext cx="766536"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750" y="31750"/>
          <a:ext cx="766536"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66675</xdr:rowOff>
    </xdr:from>
    <xdr:ext cx="742950" cy="7810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28575</xdr:rowOff>
    </xdr:from>
    <xdr:ext cx="838200" cy="8572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57150</xdr:rowOff>
    </xdr:from>
    <xdr:ext cx="790575" cy="8096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57150</xdr:rowOff>
    </xdr:from>
    <xdr:ext cx="8001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0"/>
  <sheetViews>
    <sheetView showGridLines="0" tabSelected="1" zoomScale="140" zoomScaleNormal="140" workbookViewId="0">
      <selection activeCell="A3" sqref="A3"/>
    </sheetView>
  </sheetViews>
  <sheetFormatPr baseColWidth="10" defaultColWidth="12.6640625" defaultRowHeight="15" customHeight="1" x14ac:dyDescent="0.15"/>
  <cols>
    <col min="1" max="2" width="24.83203125" customWidth="1"/>
    <col min="3" max="3" width="26.83203125" bestFit="1" customWidth="1"/>
    <col min="4" max="4" width="24.6640625" customWidth="1"/>
    <col min="5" max="6" width="22.5" customWidth="1"/>
    <col min="7" max="7" width="23.33203125" bestFit="1" customWidth="1"/>
    <col min="8" max="26" width="7.6640625" customWidth="1"/>
  </cols>
  <sheetData>
    <row r="1" spans="1:2" x14ac:dyDescent="0.2">
      <c r="B1" s="1" t="s">
        <v>0</v>
      </c>
    </row>
    <row r="2" spans="1:2" x14ac:dyDescent="0.2">
      <c r="B2" s="2" t="s">
        <v>1</v>
      </c>
    </row>
    <row r="3" spans="1:2" x14ac:dyDescent="0.2">
      <c r="B3" s="2" t="s">
        <v>2</v>
      </c>
    </row>
    <row r="4" spans="1:2" x14ac:dyDescent="0.2">
      <c r="B4" s="3" t="s">
        <v>3</v>
      </c>
    </row>
    <row r="5" spans="1:2" ht="26" x14ac:dyDescent="0.3">
      <c r="A5" s="4" t="s">
        <v>4</v>
      </c>
    </row>
    <row r="6" spans="1:2" ht="16" x14ac:dyDescent="0.2">
      <c r="A6" s="5" t="s">
        <v>5</v>
      </c>
    </row>
    <row r="7" spans="1:2" x14ac:dyDescent="0.2">
      <c r="A7" s="3" t="s">
        <v>6</v>
      </c>
    </row>
    <row r="8" spans="1:2" x14ac:dyDescent="0.2">
      <c r="A8" s="6" t="s">
        <v>7</v>
      </c>
      <c r="B8" s="61"/>
    </row>
    <row r="9" spans="1:2" x14ac:dyDescent="0.2">
      <c r="A9" s="6" t="s">
        <v>8</v>
      </c>
      <c r="B9" s="61"/>
    </row>
    <row r="11" spans="1:2" ht="16" x14ac:dyDescent="0.2">
      <c r="A11" s="5" t="s">
        <v>9</v>
      </c>
    </row>
    <row r="12" spans="1:2" ht="19" x14ac:dyDescent="0.25">
      <c r="A12" s="8">
        <f>$B$8</f>
        <v>0</v>
      </c>
    </row>
    <row r="13" spans="1:2" x14ac:dyDescent="0.2">
      <c r="A13" s="3" t="s">
        <v>10</v>
      </c>
    </row>
    <row r="14" spans="1:2" x14ac:dyDescent="0.2">
      <c r="A14" s="9" t="s">
        <v>11</v>
      </c>
    </row>
    <row r="15" spans="1:2" x14ac:dyDescent="0.2">
      <c r="A15" s="6" t="s">
        <v>12</v>
      </c>
      <c r="B15" s="62"/>
    </row>
    <row r="16" spans="1:2" x14ac:dyDescent="0.2">
      <c r="A16" s="6" t="s">
        <v>13</v>
      </c>
      <c r="B16" s="60"/>
    </row>
    <row r="17" spans="1:6" ht="9.75" customHeight="1" x14ac:dyDescent="0.15"/>
    <row r="18" spans="1:6" x14ac:dyDescent="0.2">
      <c r="A18" s="9" t="s">
        <v>14</v>
      </c>
    </row>
    <row r="19" spans="1:6" x14ac:dyDescent="0.2">
      <c r="A19" s="6" t="s">
        <v>15</v>
      </c>
      <c r="B19" s="63"/>
    </row>
    <row r="20" spans="1:6" ht="9.75" customHeight="1" x14ac:dyDescent="0.15"/>
    <row r="21" spans="1:6" ht="15.75" customHeight="1" x14ac:dyDescent="0.2">
      <c r="A21" s="9" t="s">
        <v>16</v>
      </c>
    </row>
    <row r="22" spans="1:6" ht="15.75" customHeight="1" x14ac:dyDescent="0.2">
      <c r="A22" s="6" t="s">
        <v>17</v>
      </c>
      <c r="B22" s="6" t="s">
        <v>18</v>
      </c>
      <c r="C22" s="6" t="s">
        <v>19</v>
      </c>
      <c r="D22" s="6" t="s">
        <v>20</v>
      </c>
      <c r="E22" s="6" t="s">
        <v>21</v>
      </c>
      <c r="F22" s="6" t="s">
        <v>22</v>
      </c>
    </row>
    <row r="23" spans="1:6" ht="15.75" customHeight="1" x14ac:dyDescent="0.2">
      <c r="A23" s="63"/>
      <c r="B23" s="63"/>
      <c r="C23" s="63"/>
      <c r="D23" s="63"/>
      <c r="E23" s="63"/>
      <c r="F23" s="63"/>
    </row>
    <row r="24" spans="1:6" ht="15.75" customHeight="1" x14ac:dyDescent="0.2">
      <c r="A24" s="6" t="s">
        <v>23</v>
      </c>
      <c r="B24" s="6" t="s">
        <v>24</v>
      </c>
      <c r="C24" s="6" t="s">
        <v>25</v>
      </c>
      <c r="D24" s="6" t="s">
        <v>26</v>
      </c>
      <c r="E24" s="6" t="s">
        <v>27</v>
      </c>
      <c r="F24" s="6" t="s">
        <v>28</v>
      </c>
    </row>
    <row r="25" spans="1:6" ht="15.75" customHeight="1" x14ac:dyDescent="0.2">
      <c r="A25" s="63"/>
      <c r="B25" s="63"/>
      <c r="C25" s="63"/>
      <c r="D25" s="63"/>
      <c r="E25" s="63"/>
      <c r="F25" s="63"/>
    </row>
    <row r="26" spans="1:6" ht="10.5" customHeight="1" x14ac:dyDescent="0.15"/>
    <row r="27" spans="1:6" ht="15.75" customHeight="1" x14ac:dyDescent="0.25">
      <c r="A27" s="11">
        <f>$B$9</f>
        <v>0</v>
      </c>
    </row>
    <row r="28" spans="1:6" ht="15.75" customHeight="1" x14ac:dyDescent="0.2">
      <c r="A28" s="3" t="s">
        <v>10</v>
      </c>
    </row>
    <row r="29" spans="1:6" ht="15.75" customHeight="1" x14ac:dyDescent="0.2">
      <c r="A29" s="9" t="s">
        <v>11</v>
      </c>
    </row>
    <row r="30" spans="1:6" ht="15.75" customHeight="1" x14ac:dyDescent="0.2">
      <c r="A30" s="6" t="s">
        <v>12</v>
      </c>
      <c r="B30" s="63"/>
    </row>
    <row r="31" spans="1:6" ht="15.75" customHeight="1" x14ac:dyDescent="0.2">
      <c r="A31" s="6" t="s">
        <v>13</v>
      </c>
      <c r="B31" s="60"/>
    </row>
    <row r="32" spans="1:6" ht="9" customHeight="1" x14ac:dyDescent="0.15"/>
    <row r="33" spans="1:6" ht="15.75" customHeight="1" x14ac:dyDescent="0.2">
      <c r="A33" s="9" t="s">
        <v>14</v>
      </c>
    </row>
    <row r="34" spans="1:6" ht="15.75" customHeight="1" x14ac:dyDescent="0.2">
      <c r="A34" s="6" t="s">
        <v>15</v>
      </c>
      <c r="B34" s="63"/>
    </row>
    <row r="35" spans="1:6" ht="9" customHeight="1" x14ac:dyDescent="0.15"/>
    <row r="36" spans="1:6" ht="15.75" customHeight="1" x14ac:dyDescent="0.2">
      <c r="A36" s="9" t="s">
        <v>16</v>
      </c>
    </row>
    <row r="37" spans="1:6" ht="15.75" customHeight="1" x14ac:dyDescent="0.2">
      <c r="A37" s="6" t="s">
        <v>17</v>
      </c>
      <c r="B37" s="6" t="s">
        <v>18</v>
      </c>
      <c r="C37" s="6" t="s">
        <v>19</v>
      </c>
      <c r="D37" s="6" t="s">
        <v>20</v>
      </c>
      <c r="E37" s="6" t="s">
        <v>21</v>
      </c>
      <c r="F37" s="6" t="s">
        <v>22</v>
      </c>
    </row>
    <row r="38" spans="1:6" ht="15.75" customHeight="1" x14ac:dyDescent="0.2">
      <c r="A38" s="63"/>
      <c r="B38" s="63"/>
      <c r="C38" s="63"/>
      <c r="D38" s="63"/>
      <c r="E38" s="63"/>
      <c r="F38" s="63"/>
    </row>
    <row r="39" spans="1:6" ht="15.75" customHeight="1" x14ac:dyDescent="0.2">
      <c r="A39" s="6" t="s">
        <v>23</v>
      </c>
      <c r="B39" s="6" t="s">
        <v>24</v>
      </c>
      <c r="C39" s="6" t="s">
        <v>25</v>
      </c>
      <c r="D39" s="6" t="s">
        <v>26</v>
      </c>
      <c r="E39" s="6" t="s">
        <v>27</v>
      </c>
      <c r="F39" s="6" t="s">
        <v>28</v>
      </c>
    </row>
    <row r="40" spans="1:6" ht="15.75" customHeight="1" x14ac:dyDescent="0.2">
      <c r="A40" s="63"/>
      <c r="B40" s="63"/>
      <c r="C40" s="63"/>
      <c r="D40" s="63"/>
      <c r="E40" s="63"/>
      <c r="F40" s="63"/>
    </row>
    <row r="41" spans="1:6" ht="9" customHeight="1" x14ac:dyDescent="0.15"/>
    <row r="42" spans="1:6" ht="5.25" customHeight="1" x14ac:dyDescent="0.15"/>
    <row r="43" spans="1:6" ht="15.75" customHeight="1" x14ac:dyDescent="0.25">
      <c r="A43" s="12" t="s">
        <v>29</v>
      </c>
      <c r="B43" s="13">
        <f>(B15*B16*52)+B19+(B30*B31*52)+B34+(SUM(A23:F23,A25:F25)+SUM(A38:F38,A40:F40))</f>
        <v>0</v>
      </c>
    </row>
    <row r="44" spans="1:6" ht="15.75" customHeight="1" x14ac:dyDescent="0.15"/>
    <row r="45" spans="1:6" ht="15.75" customHeight="1" x14ac:dyDescent="0.2">
      <c r="A45" s="5" t="s">
        <v>30</v>
      </c>
    </row>
    <row r="46" spans="1:6" ht="15.75" customHeight="1" x14ac:dyDescent="0.2">
      <c r="A46" s="55" t="s">
        <v>31</v>
      </c>
      <c r="B46" s="54"/>
      <c r="C46" s="54"/>
      <c r="D46" s="54"/>
    </row>
    <row r="47" spans="1:6" ht="15" customHeight="1" x14ac:dyDescent="0.2">
      <c r="A47" s="6" t="s">
        <v>32</v>
      </c>
      <c r="B47" s="64"/>
    </row>
    <row r="48" spans="1:6" ht="32" x14ac:dyDescent="0.2">
      <c r="A48" s="69" t="s">
        <v>33</v>
      </c>
      <c r="B48" s="75"/>
    </row>
    <row r="49" spans="1:6" ht="32" x14ac:dyDescent="0.2">
      <c r="A49" s="69" t="s">
        <v>34</v>
      </c>
      <c r="B49" s="64"/>
    </row>
    <row r="50" spans="1:6" ht="15.75" customHeight="1" x14ac:dyDescent="0.2">
      <c r="A50" s="6" t="s">
        <v>35</v>
      </c>
      <c r="B50" s="64"/>
    </row>
    <row r="51" spans="1:6" ht="6.75" customHeight="1" x14ac:dyDescent="0.15"/>
    <row r="52" spans="1:6" ht="15.75" customHeight="1" x14ac:dyDescent="0.2">
      <c r="A52" s="14" t="s">
        <v>36</v>
      </c>
    </row>
    <row r="53" spans="1:6" ht="15.75" customHeight="1" x14ac:dyDescent="0.2">
      <c r="A53" s="9" t="s">
        <v>37</v>
      </c>
    </row>
    <row r="54" spans="1:6" ht="15.75" customHeight="1" x14ac:dyDescent="0.2">
      <c r="A54" s="6" t="s">
        <v>38</v>
      </c>
      <c r="B54" s="63" t="str">
        <f>IF(B47="x",Impuestos!B20,IF(B48="x",Impuestos!F20,IF('Hoja de admisión'!B49="x",Impuestos!B37,IF('Hoja de admisión'!B50="x",Impuestos!F37,""))))</f>
        <v/>
      </c>
    </row>
    <row r="55" spans="1:6" ht="15.75" customHeight="1" x14ac:dyDescent="0.2">
      <c r="A55" s="9" t="s">
        <v>39</v>
      </c>
    </row>
    <row r="56" spans="1:6" ht="31" x14ac:dyDescent="0.2">
      <c r="A56" s="70" t="s">
        <v>38</v>
      </c>
      <c r="B56" s="60"/>
    </row>
    <row r="57" spans="1:6" ht="4.5" customHeight="1" x14ac:dyDescent="0.15"/>
    <row r="58" spans="1:6" ht="5.25" customHeight="1" x14ac:dyDescent="0.15"/>
    <row r="59" spans="1:6" ht="15.75" customHeight="1" x14ac:dyDescent="0.25">
      <c r="A59" s="16" t="s">
        <v>40</v>
      </c>
      <c r="B59" s="13">
        <f>SUM(B54,B56)</f>
        <v>0</v>
      </c>
    </row>
    <row r="60" spans="1:6" ht="15.75" customHeight="1" x14ac:dyDescent="0.15"/>
    <row r="61" spans="1:6" ht="15.75" customHeight="1" x14ac:dyDescent="0.2">
      <c r="A61" s="17" t="s">
        <v>41</v>
      </c>
    </row>
    <row r="62" spans="1:6" ht="15" customHeight="1" x14ac:dyDescent="0.2">
      <c r="A62" s="53" t="s">
        <v>42</v>
      </c>
      <c r="B62" s="54"/>
      <c r="C62" s="54"/>
      <c r="D62" s="54"/>
      <c r="E62" s="54"/>
    </row>
    <row r="63" spans="1:6" ht="31" x14ac:dyDescent="0.2">
      <c r="A63" s="70" t="s">
        <v>43</v>
      </c>
      <c r="B63" s="15" t="s">
        <v>44</v>
      </c>
      <c r="C63" s="15" t="s">
        <v>45</v>
      </c>
      <c r="E63" s="71" t="s">
        <v>46</v>
      </c>
      <c r="F63" s="56"/>
    </row>
    <row r="64" spans="1:6" ht="15.75" customHeight="1" x14ac:dyDescent="0.2">
      <c r="A64" s="60"/>
      <c r="B64" s="65"/>
      <c r="C64" s="60"/>
      <c r="E64" s="19" t="s">
        <v>47</v>
      </c>
      <c r="F64" s="7" t="s">
        <v>48</v>
      </c>
    </row>
    <row r="65" spans="1:6" ht="15.75" customHeight="1" x14ac:dyDescent="0.2">
      <c r="A65" s="60"/>
      <c r="B65" s="65"/>
      <c r="C65" s="60"/>
      <c r="E65" s="19" t="s">
        <v>49</v>
      </c>
      <c r="F65" s="19" t="s">
        <v>50</v>
      </c>
    </row>
    <row r="66" spans="1:6" ht="15.75" customHeight="1" x14ac:dyDescent="0.2">
      <c r="A66" s="60"/>
      <c r="B66" s="65"/>
      <c r="C66" s="60"/>
      <c r="E66" s="19" t="s">
        <v>51</v>
      </c>
      <c r="F66" s="19" t="s">
        <v>52</v>
      </c>
    </row>
    <row r="67" spans="1:6" ht="15.75" customHeight="1" x14ac:dyDescent="0.2">
      <c r="A67" s="60"/>
      <c r="B67" s="65"/>
      <c r="C67" s="60"/>
      <c r="E67" s="19" t="s">
        <v>53</v>
      </c>
      <c r="F67" s="19" t="s">
        <v>54</v>
      </c>
    </row>
    <row r="68" spans="1:6" ht="15.75" customHeight="1" x14ac:dyDescent="0.2">
      <c r="A68" s="60"/>
      <c r="B68" s="65"/>
      <c r="C68" s="60"/>
      <c r="E68" s="7" t="s">
        <v>55</v>
      </c>
      <c r="F68" s="19" t="s">
        <v>56</v>
      </c>
    </row>
    <row r="69" spans="1:6" ht="15.75" customHeight="1" x14ac:dyDescent="0.2">
      <c r="A69" s="60"/>
      <c r="B69" s="65"/>
      <c r="C69" s="60"/>
      <c r="E69" s="19" t="s">
        <v>57</v>
      </c>
      <c r="F69" s="19" t="s">
        <v>58</v>
      </c>
    </row>
    <row r="70" spans="1:6" ht="15.75" customHeight="1" x14ac:dyDescent="0.2">
      <c r="A70" s="60"/>
      <c r="B70" s="65"/>
      <c r="C70" s="60"/>
      <c r="E70" s="19" t="s">
        <v>59</v>
      </c>
      <c r="F70" s="19" t="s">
        <v>60</v>
      </c>
    </row>
    <row r="71" spans="1:6" ht="15.75" customHeight="1" x14ac:dyDescent="0.2">
      <c r="A71" s="60"/>
      <c r="B71" s="65"/>
      <c r="C71" s="60"/>
      <c r="E71" s="7" t="s">
        <v>61</v>
      </c>
      <c r="F71" s="19" t="s">
        <v>62</v>
      </c>
    </row>
    <row r="72" spans="1:6" ht="15.75" customHeight="1" x14ac:dyDescent="0.2">
      <c r="A72" s="60"/>
      <c r="B72" s="65"/>
      <c r="C72" s="60"/>
      <c r="E72" s="7" t="s">
        <v>63</v>
      </c>
      <c r="F72" s="19" t="s">
        <v>64</v>
      </c>
    </row>
    <row r="73" spans="1:6" ht="15.75" customHeight="1" x14ac:dyDescent="0.2">
      <c r="A73" s="60"/>
      <c r="B73" s="65"/>
      <c r="C73" s="60"/>
      <c r="E73" s="7" t="s">
        <v>65</v>
      </c>
      <c r="F73" s="19" t="s">
        <v>66</v>
      </c>
    </row>
    <row r="74" spans="1:6" ht="15.75" customHeight="1" x14ac:dyDescent="0.2">
      <c r="A74" s="60"/>
      <c r="B74" s="65"/>
      <c r="C74" s="60"/>
      <c r="E74" s="7" t="s">
        <v>67</v>
      </c>
      <c r="F74" s="19" t="s">
        <v>68</v>
      </c>
    </row>
    <row r="75" spans="1:6" ht="15.75" customHeight="1" x14ac:dyDescent="0.2">
      <c r="A75" s="60"/>
      <c r="B75" s="65"/>
      <c r="C75" s="60"/>
      <c r="E75" s="7" t="s">
        <v>69</v>
      </c>
      <c r="F75" s="19" t="s">
        <v>70</v>
      </c>
    </row>
    <row r="76" spans="1:6" ht="15.75" customHeight="1" x14ac:dyDescent="0.2">
      <c r="A76" s="60"/>
      <c r="B76" s="65"/>
      <c r="C76" s="60"/>
      <c r="E76" s="7" t="s">
        <v>71</v>
      </c>
      <c r="F76" s="7"/>
    </row>
    <row r="77" spans="1:6" ht="15.75" customHeight="1" x14ac:dyDescent="0.2">
      <c r="A77" s="60"/>
      <c r="B77" s="65"/>
      <c r="C77" s="60"/>
    </row>
    <row r="78" spans="1:6" ht="15.75" customHeight="1" x14ac:dyDescent="0.2">
      <c r="A78" s="60"/>
      <c r="B78" s="65"/>
      <c r="C78" s="60"/>
    </row>
    <row r="79" spans="1:6" ht="15.75" customHeight="1" x14ac:dyDescent="0.2">
      <c r="A79" s="60"/>
      <c r="B79" s="65"/>
      <c r="C79" s="60"/>
    </row>
    <row r="80" spans="1:6" ht="15.75" customHeight="1" x14ac:dyDescent="0.2">
      <c r="A80" s="60"/>
      <c r="B80" s="65"/>
      <c r="C80" s="60"/>
    </row>
    <row r="81" spans="1:7" ht="15.75" customHeight="1" x14ac:dyDescent="0.2">
      <c r="A81" s="60"/>
      <c r="B81" s="65"/>
      <c r="C81" s="60"/>
    </row>
    <row r="82" spans="1:7" ht="15.75" customHeight="1" x14ac:dyDescent="0.2">
      <c r="A82" s="60"/>
      <c r="B82" s="65"/>
      <c r="C82" s="60"/>
    </row>
    <row r="83" spans="1:7" ht="15.75" customHeight="1" x14ac:dyDescent="0.2">
      <c r="A83" s="60"/>
      <c r="B83" s="65"/>
      <c r="C83" s="60"/>
    </row>
    <row r="84" spans="1:7" ht="15.75" customHeight="1" x14ac:dyDescent="0.15"/>
    <row r="85" spans="1:7" ht="15.75" customHeight="1" x14ac:dyDescent="0.2">
      <c r="A85" s="17" t="s">
        <v>72</v>
      </c>
    </row>
    <row r="86" spans="1:7" ht="30" customHeight="1" x14ac:dyDescent="0.2">
      <c r="A86" s="53" t="s">
        <v>73</v>
      </c>
      <c r="B86" s="54"/>
      <c r="C86" s="54"/>
      <c r="D86" s="54"/>
      <c r="E86" s="54"/>
    </row>
    <row r="87" spans="1:7" ht="31" x14ac:dyDescent="0.2">
      <c r="A87" s="70" t="s">
        <v>74</v>
      </c>
      <c r="B87" s="15" t="s">
        <v>75</v>
      </c>
      <c r="C87" s="15" t="s">
        <v>44</v>
      </c>
      <c r="D87" s="70" t="s">
        <v>45</v>
      </c>
      <c r="E87" s="15" t="s">
        <v>76</v>
      </c>
      <c r="G87" s="72" t="s">
        <v>46</v>
      </c>
    </row>
    <row r="88" spans="1:7" ht="15.75" customHeight="1" x14ac:dyDescent="0.2">
      <c r="A88" s="60"/>
      <c r="B88" s="63"/>
      <c r="C88" s="63"/>
      <c r="D88" s="60"/>
      <c r="E88" s="66"/>
      <c r="G88" s="73" t="s">
        <v>144</v>
      </c>
    </row>
    <row r="89" spans="1:7" ht="15.75" customHeight="1" x14ac:dyDescent="0.2">
      <c r="A89" s="60"/>
      <c r="B89" s="63"/>
      <c r="C89" s="63"/>
      <c r="D89" s="60"/>
      <c r="E89" s="66"/>
      <c r="G89" s="73" t="s">
        <v>145</v>
      </c>
    </row>
    <row r="90" spans="1:7" ht="15.75" customHeight="1" x14ac:dyDescent="0.2">
      <c r="A90" s="60"/>
      <c r="B90" s="63"/>
      <c r="C90" s="63"/>
      <c r="D90" s="60"/>
      <c r="E90" s="66"/>
      <c r="G90" s="73" t="s">
        <v>146</v>
      </c>
    </row>
    <row r="91" spans="1:7" ht="15.75" customHeight="1" x14ac:dyDescent="0.2">
      <c r="A91" s="60"/>
      <c r="B91" s="63"/>
      <c r="C91" s="63"/>
      <c r="D91" s="60"/>
      <c r="E91" s="66"/>
      <c r="G91" s="73" t="s">
        <v>147</v>
      </c>
    </row>
    <row r="92" spans="1:7" ht="15.75" customHeight="1" x14ac:dyDescent="0.2">
      <c r="A92" s="60"/>
      <c r="B92" s="63"/>
      <c r="C92" s="63"/>
      <c r="D92" s="60"/>
      <c r="E92" s="66"/>
      <c r="G92" s="73" t="s">
        <v>148</v>
      </c>
    </row>
    <row r="93" spans="1:7" ht="15.75" customHeight="1" x14ac:dyDescent="0.2">
      <c r="A93" s="60"/>
      <c r="B93" s="63"/>
      <c r="C93" s="63"/>
      <c r="D93" s="60"/>
      <c r="E93" s="66"/>
      <c r="G93" s="73" t="s">
        <v>149</v>
      </c>
    </row>
    <row r="94" spans="1:7" ht="15.75" customHeight="1" x14ac:dyDescent="0.2">
      <c r="A94" s="60"/>
      <c r="B94" s="63"/>
      <c r="C94" s="63"/>
      <c r="D94" s="60"/>
      <c r="E94" s="66"/>
    </row>
    <row r="95" spans="1:7" ht="15.75" customHeight="1" x14ac:dyDescent="0.2">
      <c r="A95" s="60"/>
      <c r="B95" s="63"/>
      <c r="C95" s="63"/>
      <c r="D95" s="60"/>
      <c r="E95" s="66"/>
    </row>
    <row r="96" spans="1:7" ht="15.75" customHeight="1" x14ac:dyDescent="0.2">
      <c r="A96" s="60"/>
      <c r="B96" s="63"/>
      <c r="C96" s="63"/>
      <c r="D96" s="60"/>
      <c r="E96" s="66"/>
    </row>
    <row r="97" spans="1:5" ht="15.75" customHeight="1" x14ac:dyDescent="0.2">
      <c r="A97" s="60"/>
      <c r="B97" s="63"/>
      <c r="C97" s="63"/>
      <c r="D97" s="60"/>
      <c r="E97" s="66"/>
    </row>
    <row r="98" spans="1:5" ht="15.75" customHeight="1" x14ac:dyDescent="0.2">
      <c r="A98" s="60"/>
      <c r="B98" s="63"/>
      <c r="C98" s="63"/>
      <c r="D98" s="60"/>
      <c r="E98" s="66"/>
    </row>
    <row r="99" spans="1:5" ht="15.75" customHeight="1" x14ac:dyDescent="0.2">
      <c r="A99" s="60"/>
      <c r="B99" s="63"/>
      <c r="C99" s="63"/>
      <c r="D99" s="60"/>
      <c r="E99" s="66"/>
    </row>
    <row r="100" spans="1:5" ht="15.75" customHeight="1" x14ac:dyDescent="0.2">
      <c r="A100" s="60"/>
      <c r="B100" s="63"/>
      <c r="C100" s="63"/>
      <c r="D100" s="60"/>
      <c r="E100" s="66"/>
    </row>
    <row r="101" spans="1:5" ht="15.75" customHeight="1" x14ac:dyDescent="0.2">
      <c r="A101" s="60"/>
      <c r="B101" s="63"/>
      <c r="C101" s="63"/>
      <c r="D101" s="60"/>
      <c r="E101" s="66"/>
    </row>
    <row r="102" spans="1:5" ht="15.75" customHeight="1" x14ac:dyDescent="0.2">
      <c r="A102" s="60"/>
      <c r="B102" s="63"/>
      <c r="C102" s="63"/>
      <c r="D102" s="60"/>
      <c r="E102" s="66"/>
    </row>
    <row r="103" spans="1:5" ht="15.75" customHeight="1" x14ac:dyDescent="0.2">
      <c r="A103" s="60"/>
      <c r="B103" s="63"/>
      <c r="C103" s="63"/>
      <c r="D103" s="60"/>
      <c r="E103" s="66"/>
    </row>
    <row r="104" spans="1:5" ht="15.75" customHeight="1" x14ac:dyDescent="0.2">
      <c r="A104" s="60"/>
      <c r="B104" s="63"/>
      <c r="C104" s="63"/>
      <c r="D104" s="60"/>
      <c r="E104" s="66"/>
    </row>
    <row r="105" spans="1:5" ht="15.75" customHeight="1" x14ac:dyDescent="0.2">
      <c r="A105" s="60"/>
      <c r="B105" s="63"/>
      <c r="C105" s="63"/>
      <c r="D105" s="60"/>
      <c r="E105" s="66"/>
    </row>
    <row r="106" spans="1:5" ht="15.75" customHeight="1" x14ac:dyDescent="0.2">
      <c r="A106" s="60"/>
      <c r="B106" s="63"/>
      <c r="C106" s="63"/>
      <c r="D106" s="60"/>
      <c r="E106" s="66"/>
    </row>
    <row r="107" spans="1:5" ht="15.75" customHeight="1" x14ac:dyDescent="0.2">
      <c r="A107" s="60"/>
      <c r="B107" s="63"/>
      <c r="C107" s="63"/>
      <c r="D107" s="60"/>
      <c r="E107" s="66"/>
    </row>
    <row r="108" spans="1:5" ht="15.75" customHeight="1" x14ac:dyDescent="0.15"/>
    <row r="109" spans="1:5" ht="15.75" customHeight="1" x14ac:dyDescent="0.15">
      <c r="A109" s="21" t="s">
        <v>77</v>
      </c>
    </row>
    <row r="110" spans="1:5" ht="4.5" customHeight="1" x14ac:dyDescent="0.15"/>
    <row r="111" spans="1:5" ht="15.75" customHeight="1" x14ac:dyDescent="0.2">
      <c r="A111" s="17" t="s">
        <v>78</v>
      </c>
    </row>
    <row r="112" spans="1:5" ht="15" customHeight="1" x14ac:dyDescent="0.2">
      <c r="A112" s="53" t="s">
        <v>79</v>
      </c>
      <c r="B112" s="54"/>
      <c r="C112" s="54"/>
      <c r="D112" s="54"/>
      <c r="E112" s="54"/>
    </row>
    <row r="113" spans="1:5" ht="30" x14ac:dyDescent="0.15">
      <c r="A113" s="70" t="s">
        <v>80</v>
      </c>
      <c r="C113" s="15" t="s">
        <v>46</v>
      </c>
    </row>
    <row r="114" spans="1:5" ht="15.75" customHeight="1" x14ac:dyDescent="0.2">
      <c r="A114" s="60"/>
      <c r="C114" s="19" t="s">
        <v>81</v>
      </c>
    </row>
    <row r="115" spans="1:5" ht="15.75" customHeight="1" x14ac:dyDescent="0.2">
      <c r="A115" s="60"/>
      <c r="C115" s="19" t="s">
        <v>82</v>
      </c>
    </row>
    <row r="116" spans="1:5" ht="15.75" customHeight="1" x14ac:dyDescent="0.2">
      <c r="A116" s="60"/>
      <c r="C116" s="19" t="s">
        <v>83</v>
      </c>
    </row>
    <row r="117" spans="1:5" ht="15.75" customHeight="1" x14ac:dyDescent="0.2">
      <c r="A117" s="60"/>
      <c r="C117" s="19" t="s">
        <v>84</v>
      </c>
    </row>
    <row r="118" spans="1:5" ht="15.75" customHeight="1" x14ac:dyDescent="0.2">
      <c r="A118" s="60"/>
    </row>
    <row r="119" spans="1:5" ht="15.75" customHeight="1" x14ac:dyDescent="0.2">
      <c r="A119" s="60"/>
    </row>
    <row r="120" spans="1:5" ht="15.75" customHeight="1" x14ac:dyDescent="0.2">
      <c r="A120" s="60"/>
    </row>
    <row r="121" spans="1:5" ht="15.75" customHeight="1" x14ac:dyDescent="0.2">
      <c r="A121" s="60"/>
    </row>
    <row r="122" spans="1:5" ht="15.75" customHeight="1" x14ac:dyDescent="0.15"/>
    <row r="123" spans="1:5" ht="15.75" customHeight="1" x14ac:dyDescent="0.2">
      <c r="A123" s="17" t="s">
        <v>85</v>
      </c>
    </row>
    <row r="124" spans="1:5" ht="29.25" customHeight="1" x14ac:dyDescent="0.2">
      <c r="A124" s="53" t="s">
        <v>86</v>
      </c>
      <c r="B124" s="54"/>
      <c r="C124" s="54"/>
      <c r="D124" s="54"/>
      <c r="E124" s="54"/>
    </row>
    <row r="125" spans="1:5" ht="30" x14ac:dyDescent="0.15">
      <c r="A125" s="70" t="s">
        <v>87</v>
      </c>
      <c r="C125" s="15" t="s">
        <v>46</v>
      </c>
    </row>
    <row r="126" spans="1:5" ht="15.75" customHeight="1" x14ac:dyDescent="0.2">
      <c r="A126" s="60"/>
      <c r="C126" s="19" t="s">
        <v>88</v>
      </c>
    </row>
    <row r="127" spans="1:5" ht="15.75" customHeight="1" x14ac:dyDescent="0.2">
      <c r="A127" s="60"/>
      <c r="C127" s="19" t="s">
        <v>89</v>
      </c>
    </row>
    <row r="128" spans="1:5" ht="15.75" customHeight="1" x14ac:dyDescent="0.2">
      <c r="A128" s="60"/>
      <c r="C128" s="19" t="s">
        <v>90</v>
      </c>
    </row>
    <row r="129" spans="1:5" ht="15.75" customHeight="1" x14ac:dyDescent="0.2">
      <c r="A129" s="60"/>
      <c r="C129" s="19" t="s">
        <v>91</v>
      </c>
    </row>
    <row r="130" spans="1:5" ht="15.75" customHeight="1" x14ac:dyDescent="0.2">
      <c r="A130" s="60"/>
      <c r="C130" s="19" t="s">
        <v>92</v>
      </c>
    </row>
    <row r="131" spans="1:5" ht="15.75" customHeight="1" x14ac:dyDescent="0.2">
      <c r="A131" s="60"/>
      <c r="C131" s="19" t="s">
        <v>93</v>
      </c>
    </row>
    <row r="132" spans="1:5" ht="15.75" customHeight="1" x14ac:dyDescent="0.2">
      <c r="A132" s="60"/>
    </row>
    <row r="133" spans="1:5" ht="15.75" customHeight="1" x14ac:dyDescent="0.2">
      <c r="A133" s="60"/>
    </row>
    <row r="134" spans="1:5" ht="15.75" customHeight="1" x14ac:dyDescent="0.15"/>
    <row r="135" spans="1:5" ht="15.75" customHeight="1" x14ac:dyDescent="0.2">
      <c r="A135" s="17" t="s">
        <v>94</v>
      </c>
    </row>
    <row r="136" spans="1:5" ht="15.75" customHeight="1" x14ac:dyDescent="0.15">
      <c r="A136" s="22" t="s">
        <v>95</v>
      </c>
    </row>
    <row r="137" spans="1:5" ht="29.25" customHeight="1" x14ac:dyDescent="0.2">
      <c r="A137" s="53" t="s">
        <v>96</v>
      </c>
      <c r="B137" s="54"/>
      <c r="C137" s="54"/>
      <c r="D137" s="54"/>
      <c r="E137" s="54"/>
    </row>
    <row r="138" spans="1:5" ht="15.75" customHeight="1" x14ac:dyDescent="0.2">
      <c r="A138" s="15" t="s">
        <v>97</v>
      </c>
      <c r="B138" s="60"/>
    </row>
    <row r="139" spans="1:5" ht="15.75" customHeight="1" x14ac:dyDescent="0.25">
      <c r="A139" s="16" t="s">
        <v>98</v>
      </c>
      <c r="B139" s="13">
        <f>(B138*(SUM(B64:B83,C88:C107)))</f>
        <v>0</v>
      </c>
    </row>
    <row r="140" spans="1:5" ht="5.25" customHeight="1" x14ac:dyDescent="0.15"/>
    <row r="141" spans="1:5" ht="15.75" customHeight="1" x14ac:dyDescent="0.15">
      <c r="A141" s="22" t="s">
        <v>99</v>
      </c>
    </row>
    <row r="142" spans="1:5" ht="15.75" customHeight="1" x14ac:dyDescent="0.2">
      <c r="A142" s="53" t="s">
        <v>100</v>
      </c>
      <c r="B142" s="54"/>
      <c r="C142" s="54"/>
      <c r="D142" s="54"/>
      <c r="E142" s="54"/>
    </row>
    <row r="143" spans="1:5" ht="30" x14ac:dyDescent="0.15">
      <c r="A143" s="70" t="s">
        <v>101</v>
      </c>
      <c r="B143" s="15" t="s">
        <v>102</v>
      </c>
      <c r="C143" s="15" t="s">
        <v>103</v>
      </c>
    </row>
    <row r="144" spans="1:5" ht="15.75" customHeight="1" x14ac:dyDescent="0.2">
      <c r="A144" s="60"/>
      <c r="B144" s="63"/>
      <c r="C144" s="67"/>
    </row>
    <row r="145" spans="1:5" ht="15.75" customHeight="1" x14ac:dyDescent="0.2">
      <c r="A145" s="60"/>
      <c r="B145" s="63"/>
      <c r="C145" s="67"/>
    </row>
    <row r="146" spans="1:5" ht="15.75" customHeight="1" x14ac:dyDescent="0.2">
      <c r="A146" s="60"/>
      <c r="B146" s="63"/>
      <c r="C146" s="60"/>
    </row>
    <row r="147" spans="1:5" ht="15.75" customHeight="1" x14ac:dyDescent="0.2">
      <c r="A147" s="60"/>
      <c r="B147" s="63"/>
      <c r="C147" s="60"/>
    </row>
    <row r="148" spans="1:5" ht="15.75" customHeight="1" x14ac:dyDescent="0.2">
      <c r="A148" s="60"/>
      <c r="B148" s="63"/>
      <c r="C148" s="60"/>
    </row>
    <row r="149" spans="1:5" ht="15.75" customHeight="1" x14ac:dyDescent="0.2">
      <c r="A149" s="60"/>
      <c r="B149" s="63"/>
      <c r="C149" s="60"/>
    </row>
    <row r="150" spans="1:5" ht="15.75" customHeight="1" x14ac:dyDescent="0.2">
      <c r="A150" s="60"/>
      <c r="B150" s="63"/>
      <c r="C150" s="60"/>
    </row>
    <row r="151" spans="1:5" ht="6" customHeight="1" x14ac:dyDescent="0.15"/>
    <row r="152" spans="1:5" ht="15.75" customHeight="1" x14ac:dyDescent="0.15">
      <c r="A152" s="22" t="s">
        <v>104</v>
      </c>
    </row>
    <row r="153" spans="1:5" ht="15" customHeight="1" x14ac:dyDescent="0.2">
      <c r="A153" s="53" t="s">
        <v>105</v>
      </c>
      <c r="B153" s="54"/>
      <c r="C153" s="54"/>
      <c r="D153" s="54"/>
      <c r="E153" s="54"/>
    </row>
    <row r="154" spans="1:5" ht="15.75" customHeight="1" x14ac:dyDescent="0.15">
      <c r="A154" s="15" t="s">
        <v>106</v>
      </c>
      <c r="B154" s="15" t="s">
        <v>103</v>
      </c>
    </row>
    <row r="155" spans="1:5" ht="15.75" customHeight="1" x14ac:dyDescent="0.2">
      <c r="A155" s="63"/>
      <c r="B155" s="67"/>
    </row>
    <row r="156" spans="1:5" ht="4.5" customHeight="1" x14ac:dyDescent="0.15"/>
    <row r="157" spans="1:5" ht="15.75" customHeight="1" x14ac:dyDescent="0.15">
      <c r="A157" s="22" t="s">
        <v>107</v>
      </c>
    </row>
    <row r="158" spans="1:5" ht="30" customHeight="1" x14ac:dyDescent="0.2">
      <c r="A158" s="53" t="s">
        <v>108</v>
      </c>
      <c r="B158" s="54"/>
      <c r="C158" s="54"/>
      <c r="D158" s="54"/>
      <c r="E158" s="54"/>
    </row>
    <row r="159" spans="1:5" ht="30" x14ac:dyDescent="0.15">
      <c r="A159" s="70" t="s">
        <v>109</v>
      </c>
      <c r="B159" s="15" t="s">
        <v>102</v>
      </c>
      <c r="C159" s="15" t="s">
        <v>103</v>
      </c>
      <c r="E159" s="15" t="s">
        <v>46</v>
      </c>
    </row>
    <row r="160" spans="1:5" ht="15.75" customHeight="1" x14ac:dyDescent="0.2">
      <c r="A160" s="60"/>
      <c r="B160" s="63"/>
      <c r="C160" s="68"/>
      <c r="E160" s="19" t="s">
        <v>110</v>
      </c>
    </row>
    <row r="161" spans="1:5" ht="15.75" customHeight="1" x14ac:dyDescent="0.2">
      <c r="A161" s="60"/>
      <c r="B161" s="63"/>
      <c r="C161" s="60"/>
      <c r="E161" s="19" t="s">
        <v>111</v>
      </c>
    </row>
    <row r="162" spans="1:5" ht="15.75" customHeight="1" x14ac:dyDescent="0.2">
      <c r="A162" s="60"/>
      <c r="B162" s="63"/>
      <c r="C162" s="60"/>
      <c r="E162" s="19" t="s">
        <v>112</v>
      </c>
    </row>
    <row r="163" spans="1:5" ht="15.75" customHeight="1" x14ac:dyDescent="0.2">
      <c r="A163" s="60"/>
      <c r="B163" s="63"/>
      <c r="C163" s="60"/>
      <c r="E163" s="19" t="s">
        <v>113</v>
      </c>
    </row>
    <row r="164" spans="1:5" ht="15.75" customHeight="1" x14ac:dyDescent="0.2">
      <c r="A164" s="60"/>
      <c r="B164" s="63"/>
      <c r="C164" s="60"/>
      <c r="E164" s="7" t="s">
        <v>114</v>
      </c>
    </row>
    <row r="165" spans="1:5" ht="15.75" customHeight="1" x14ac:dyDescent="0.15">
      <c r="E165" s="19" t="s">
        <v>115</v>
      </c>
    </row>
    <row r="166" spans="1:5" ht="15.75" customHeight="1" x14ac:dyDescent="0.15">
      <c r="E166" s="19" t="s">
        <v>116</v>
      </c>
    </row>
    <row r="167" spans="1:5" ht="15.75" customHeight="1" x14ac:dyDescent="0.15"/>
    <row r="168" spans="1:5" ht="15.75" customHeight="1" x14ac:dyDescent="0.15"/>
    <row r="169" spans="1:5" ht="15.75" customHeight="1" x14ac:dyDescent="0.15"/>
    <row r="170" spans="1:5" ht="15.75" customHeight="1" x14ac:dyDescent="0.15"/>
    <row r="171" spans="1:5" ht="15.75" customHeight="1" x14ac:dyDescent="0.15"/>
    <row r="172" spans="1:5" ht="15.75" customHeight="1" x14ac:dyDescent="0.15"/>
    <row r="173" spans="1:5" ht="15.75" customHeight="1" x14ac:dyDescent="0.15"/>
    <row r="174" spans="1:5" ht="15.75" customHeight="1" x14ac:dyDescent="0.15"/>
    <row r="175" spans="1:5" ht="15.75" customHeight="1" x14ac:dyDescent="0.15"/>
    <row r="176" spans="1:5"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ZGHEXI4zuP2KkTNsPWXv0ogMGC+SLUwncrfXDpMC4AHu1BYbMNhFU5WENBhtAobbXh5sPDbH9UplSsRAnrVhrg==" saltValue="fcqsYH60o7D7OHg/XGymVA==" spinCount="100000" sheet="1" objects="1"/>
  <mergeCells count="10">
    <mergeCell ref="A142:E142"/>
    <mergeCell ref="A153:E153"/>
    <mergeCell ref="A158:E158"/>
    <mergeCell ref="A46:D46"/>
    <mergeCell ref="A62:E62"/>
    <mergeCell ref="E63:F63"/>
    <mergeCell ref="A86:E86"/>
    <mergeCell ref="A112:E112"/>
    <mergeCell ref="A124:E124"/>
    <mergeCell ref="A137:E137"/>
  </mergeCells>
  <conditionalFormatting sqref="A47:C51 A5:C13 A46">
    <cfRule type="expression" dxfId="8" priority="1">
      <formula>IF($B$47,"*")</formula>
    </cfRule>
  </conditionalFormatting>
  <conditionalFormatting sqref="A28">
    <cfRule type="expression" dxfId="7" priority="2">
      <formula>IF($B$47,"*")</formula>
    </cfRule>
  </conditionalFormatting>
  <pageMargins left="0.7" right="0.7" top="0.75" bottom="0.75" header="0" footer="0"/>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F1000"/>
  <sheetViews>
    <sheetView showGridLines="0" workbookViewId="0">
      <selection activeCell="E16" sqref="E16"/>
    </sheetView>
  </sheetViews>
  <sheetFormatPr baseColWidth="10" defaultColWidth="12.6640625" defaultRowHeight="15" customHeight="1" x14ac:dyDescent="0.15"/>
  <cols>
    <col min="1" max="1" width="25.33203125" customWidth="1"/>
    <col min="2" max="2" width="9.6640625" customWidth="1"/>
    <col min="3" max="3" width="6.1640625" customWidth="1"/>
    <col min="4" max="4" width="31.1640625" bestFit="1" customWidth="1"/>
    <col min="5" max="5" width="18.1640625" customWidth="1"/>
    <col min="6" max="6" width="10.6640625" customWidth="1"/>
    <col min="7" max="26" width="7.6640625" customWidth="1"/>
  </cols>
  <sheetData>
    <row r="6" spans="1:6" ht="19" x14ac:dyDescent="0.25">
      <c r="A6" s="57" t="s">
        <v>117</v>
      </c>
      <c r="B6" s="56"/>
      <c r="C6" s="23"/>
      <c r="D6" s="16" t="s">
        <v>118</v>
      </c>
      <c r="E6" s="13">
        <f>B51</f>
        <v>0</v>
      </c>
    </row>
    <row r="7" spans="1:6" x14ac:dyDescent="0.2">
      <c r="A7" s="24" t="s">
        <v>119</v>
      </c>
      <c r="B7" s="25">
        <f>'Hoja de admisión'!B43/12</f>
        <v>0</v>
      </c>
      <c r="C7" s="26"/>
      <c r="D7" s="27" t="s">
        <v>120</v>
      </c>
      <c r="E7" s="26">
        <f>E6-SUM(E10:E17,E20:E27,E30,E33:E39,E42,E45:E51)</f>
        <v>0</v>
      </c>
      <c r="F7" s="26" t="str">
        <f>IF(E7&gt;0,"Bueno","Malo")</f>
        <v>Malo</v>
      </c>
    </row>
    <row r="8" spans="1:6" x14ac:dyDescent="0.2">
      <c r="A8" s="28" t="s">
        <v>121</v>
      </c>
      <c r="B8" s="25">
        <f>-'Hoja de admisión'!B59</f>
        <v>0</v>
      </c>
      <c r="C8" s="23"/>
    </row>
    <row r="9" spans="1:6" x14ac:dyDescent="0.2">
      <c r="A9" s="24" t="s">
        <v>122</v>
      </c>
      <c r="B9" s="29">
        <f>SUM(B7:B8)</f>
        <v>0</v>
      </c>
      <c r="C9" s="26"/>
      <c r="D9" s="15" t="s">
        <v>123</v>
      </c>
      <c r="E9" s="15" t="s">
        <v>124</v>
      </c>
    </row>
    <row r="10" spans="1:6" x14ac:dyDescent="0.2">
      <c r="A10" s="24" t="s">
        <v>125</v>
      </c>
      <c r="B10" s="25">
        <f>SUM(B11:B50)</f>
        <v>0</v>
      </c>
      <c r="C10" s="23"/>
      <c r="D10" s="18">
        <f>'Hoja de admisión'!A114</f>
        <v>0</v>
      </c>
      <c r="E10" s="63"/>
    </row>
    <row r="11" spans="1:6" x14ac:dyDescent="0.2">
      <c r="A11" s="30">
        <f>'Hoja de admisión'!A64</f>
        <v>0</v>
      </c>
      <c r="B11" s="25">
        <f>-'Hoja de admisión'!B64</f>
        <v>0</v>
      </c>
      <c r="C11" s="23"/>
      <c r="D11" s="18">
        <f>'Hoja de admisión'!A115</f>
        <v>0</v>
      </c>
      <c r="E11" s="63"/>
    </row>
    <row r="12" spans="1:6" x14ac:dyDescent="0.2">
      <c r="A12" s="30">
        <f>'Hoja de admisión'!A65</f>
        <v>0</v>
      </c>
      <c r="B12" s="25">
        <f>-'Hoja de admisión'!B65</f>
        <v>0</v>
      </c>
      <c r="C12" s="23"/>
      <c r="D12" s="18">
        <f>'Hoja de admisión'!A116</f>
        <v>0</v>
      </c>
      <c r="E12" s="63"/>
    </row>
    <row r="13" spans="1:6" x14ac:dyDescent="0.2">
      <c r="A13" s="30">
        <f>'Hoja de admisión'!A66</f>
        <v>0</v>
      </c>
      <c r="B13" s="25">
        <f>-'Hoja de admisión'!B66</f>
        <v>0</v>
      </c>
      <c r="C13" s="23"/>
      <c r="D13" s="18">
        <f>'Hoja de admisión'!A117</f>
        <v>0</v>
      </c>
      <c r="E13" s="63"/>
    </row>
    <row r="14" spans="1:6" x14ac:dyDescent="0.2">
      <c r="A14" s="30">
        <f>'Hoja de admisión'!A67</f>
        <v>0</v>
      </c>
      <c r="B14" s="25">
        <f>-'Hoja de admisión'!B67</f>
        <v>0</v>
      </c>
      <c r="C14" s="23"/>
      <c r="D14" s="18">
        <f>'Hoja de admisión'!A118</f>
        <v>0</v>
      </c>
      <c r="E14" s="63"/>
    </row>
    <row r="15" spans="1:6" x14ac:dyDescent="0.2">
      <c r="A15" s="30">
        <f>'Hoja de admisión'!A68</f>
        <v>0</v>
      </c>
      <c r="B15" s="25">
        <f>-'Hoja de admisión'!B68</f>
        <v>0</v>
      </c>
      <c r="C15" s="23"/>
      <c r="D15" s="18">
        <f>'Hoja de admisión'!A119</f>
        <v>0</v>
      </c>
      <c r="E15" s="63"/>
    </row>
    <row r="16" spans="1:6" x14ac:dyDescent="0.2">
      <c r="A16" s="30">
        <f>'Hoja de admisión'!A69</f>
        <v>0</v>
      </c>
      <c r="B16" s="25">
        <f>-'Hoja de admisión'!B69</f>
        <v>0</v>
      </c>
      <c r="C16" s="23"/>
      <c r="D16" s="18">
        <f>'Hoja de admisión'!A120</f>
        <v>0</v>
      </c>
      <c r="E16" s="63"/>
    </row>
    <row r="17" spans="1:5" x14ac:dyDescent="0.2">
      <c r="A17" s="30">
        <f>'Hoja de admisión'!A70</f>
        <v>0</v>
      </c>
      <c r="B17" s="25">
        <f>-'Hoja de admisión'!B70</f>
        <v>0</v>
      </c>
      <c r="C17" s="23"/>
      <c r="D17" s="18">
        <f>'Hoja de admisión'!A121</f>
        <v>0</v>
      </c>
      <c r="E17" s="63"/>
    </row>
    <row r="18" spans="1:5" x14ac:dyDescent="0.2">
      <c r="A18" s="30">
        <f>'Hoja de admisión'!A71</f>
        <v>0</v>
      </c>
      <c r="B18" s="25">
        <f>-'Hoja de admisión'!B71</f>
        <v>0</v>
      </c>
      <c r="C18" s="23"/>
    </row>
    <row r="19" spans="1:5" x14ac:dyDescent="0.2">
      <c r="A19" s="30">
        <f>'Hoja de admisión'!A72</f>
        <v>0</v>
      </c>
      <c r="B19" s="25">
        <f>-'Hoja de admisión'!B72</f>
        <v>0</v>
      </c>
      <c r="C19" s="23"/>
      <c r="D19" s="15" t="s">
        <v>126</v>
      </c>
      <c r="E19" s="15" t="s">
        <v>124</v>
      </c>
    </row>
    <row r="20" spans="1:5" x14ac:dyDescent="0.2">
      <c r="A20" s="30">
        <f>'Hoja de admisión'!A73</f>
        <v>0</v>
      </c>
      <c r="B20" s="25">
        <f>-'Hoja de admisión'!B73</f>
        <v>0</v>
      </c>
      <c r="C20" s="23"/>
      <c r="D20" s="18">
        <f>'Hoja de admisión'!A126</f>
        <v>0</v>
      </c>
      <c r="E20" s="65"/>
    </row>
    <row r="21" spans="1:5" ht="15.75" customHeight="1" x14ac:dyDescent="0.2">
      <c r="A21" s="30">
        <f>'Hoja de admisión'!A74</f>
        <v>0</v>
      </c>
      <c r="B21" s="25">
        <f>-'Hoja de admisión'!B74</f>
        <v>0</v>
      </c>
      <c r="C21" s="23"/>
      <c r="D21" s="18">
        <f>'Hoja de admisión'!A127</f>
        <v>0</v>
      </c>
      <c r="E21" s="65"/>
    </row>
    <row r="22" spans="1:5" ht="15.75" customHeight="1" x14ac:dyDescent="0.2">
      <c r="A22" s="30">
        <f>'Hoja de admisión'!A75</f>
        <v>0</v>
      </c>
      <c r="B22" s="25">
        <f>-'Hoja de admisión'!B75</f>
        <v>0</v>
      </c>
      <c r="C22" s="23"/>
      <c r="D22" s="18">
        <f>'Hoja de admisión'!A128</f>
        <v>0</v>
      </c>
      <c r="E22" s="65"/>
    </row>
    <row r="23" spans="1:5" ht="15.75" customHeight="1" x14ac:dyDescent="0.2">
      <c r="A23" s="30">
        <f>'Hoja de admisión'!A76</f>
        <v>0</v>
      </c>
      <c r="B23" s="25">
        <f>-'Hoja de admisión'!B76</f>
        <v>0</v>
      </c>
      <c r="C23" s="23"/>
      <c r="D23" s="18">
        <f>'Hoja de admisión'!A129</f>
        <v>0</v>
      </c>
      <c r="E23" s="65"/>
    </row>
    <row r="24" spans="1:5" ht="15.75" customHeight="1" x14ac:dyDescent="0.2">
      <c r="A24" s="30">
        <f>'Hoja de admisión'!A77</f>
        <v>0</v>
      </c>
      <c r="B24" s="25">
        <f>-'Hoja de admisión'!B77</f>
        <v>0</v>
      </c>
      <c r="C24" s="23"/>
      <c r="D24" s="18">
        <f>'Hoja de admisión'!A130</f>
        <v>0</v>
      </c>
      <c r="E24" s="65"/>
    </row>
    <row r="25" spans="1:5" ht="15.75" customHeight="1" x14ac:dyDescent="0.2">
      <c r="A25" s="30">
        <f>'Hoja de admisión'!A78</f>
        <v>0</v>
      </c>
      <c r="B25" s="25">
        <f>-'Hoja de admisión'!B78</f>
        <v>0</v>
      </c>
      <c r="C25" s="23"/>
      <c r="D25" s="18">
        <f>'Hoja de admisión'!A131</f>
        <v>0</v>
      </c>
      <c r="E25" s="65"/>
    </row>
    <row r="26" spans="1:5" ht="15.75" customHeight="1" x14ac:dyDescent="0.2">
      <c r="A26" s="30">
        <f>'Hoja de admisión'!A79</f>
        <v>0</v>
      </c>
      <c r="B26" s="25">
        <f>-'Hoja de admisión'!B79</f>
        <v>0</v>
      </c>
      <c r="C26" s="23"/>
      <c r="D26" s="18">
        <f>'Hoja de admisión'!A132</f>
        <v>0</v>
      </c>
      <c r="E26" s="65"/>
    </row>
    <row r="27" spans="1:5" ht="15.75" customHeight="1" x14ac:dyDescent="0.2">
      <c r="A27" s="30">
        <f>'Hoja de admisión'!A80</f>
        <v>0</v>
      </c>
      <c r="B27" s="25">
        <f>-'Hoja de admisión'!B80</f>
        <v>0</v>
      </c>
      <c r="C27" s="23"/>
      <c r="D27" s="18">
        <f>'Hoja de admisión'!A133</f>
        <v>0</v>
      </c>
      <c r="E27" s="65"/>
    </row>
    <row r="28" spans="1:5" ht="15.75" customHeight="1" x14ac:dyDescent="0.2">
      <c r="A28" s="30">
        <f>'Hoja de admisión'!A81</f>
        <v>0</v>
      </c>
      <c r="B28" s="25">
        <f>-'Hoja de admisión'!B81</f>
        <v>0</v>
      </c>
      <c r="C28" s="23"/>
    </row>
    <row r="29" spans="1:5" ht="15.75" customHeight="1" x14ac:dyDescent="0.2">
      <c r="A29" s="30">
        <f>'Hoja de admisión'!A82</f>
        <v>0</v>
      </c>
      <c r="B29" s="25">
        <f>-'Hoja de admisión'!B82</f>
        <v>0</v>
      </c>
      <c r="C29" s="23"/>
      <c r="D29" s="15" t="s">
        <v>127</v>
      </c>
      <c r="E29" s="20" t="s">
        <v>128</v>
      </c>
    </row>
    <row r="30" spans="1:5" ht="15.75" customHeight="1" x14ac:dyDescent="0.2">
      <c r="A30" s="30">
        <f>'Hoja de admisión'!A83</f>
        <v>0</v>
      </c>
      <c r="B30" s="25">
        <f>-'Hoja de admisión'!B83</f>
        <v>0</v>
      </c>
      <c r="C30" s="23"/>
      <c r="D30" s="10">
        <f>'Hoja de admisión'!B139</f>
        <v>0</v>
      </c>
      <c r="E30" s="63"/>
    </row>
    <row r="31" spans="1:5" ht="15.75" customHeight="1" x14ac:dyDescent="0.2">
      <c r="A31" s="31">
        <f>'Hoja de admisión'!A88</f>
        <v>0</v>
      </c>
      <c r="B31" s="25">
        <f>-'Hoja de admisión'!C88</f>
        <v>0</v>
      </c>
      <c r="C31" s="23"/>
    </row>
    <row r="32" spans="1:5" ht="15.75" customHeight="1" x14ac:dyDescent="0.2">
      <c r="A32" s="31">
        <f>'Hoja de admisión'!A89</f>
        <v>0</v>
      </c>
      <c r="B32" s="25">
        <f>-'Hoja de admisión'!C89</f>
        <v>0</v>
      </c>
      <c r="C32" s="23"/>
      <c r="D32" s="15" t="s">
        <v>99</v>
      </c>
      <c r="E32" s="15" t="s">
        <v>124</v>
      </c>
    </row>
    <row r="33" spans="1:5" ht="15.75" customHeight="1" x14ac:dyDescent="0.2">
      <c r="A33" s="31">
        <f>'Hoja de admisión'!A90</f>
        <v>0</v>
      </c>
      <c r="B33" s="25">
        <f>-'Hoja de admisión'!C90</f>
        <v>0</v>
      </c>
      <c r="C33" s="23"/>
      <c r="D33" s="18">
        <f>'Hoja de admisión'!A144</f>
        <v>0</v>
      </c>
      <c r="E33" s="65"/>
    </row>
    <row r="34" spans="1:5" ht="15.75" customHeight="1" x14ac:dyDescent="0.2">
      <c r="A34" s="31">
        <f>'Hoja de admisión'!A91</f>
        <v>0</v>
      </c>
      <c r="B34" s="25">
        <f>-'Hoja de admisión'!C91</f>
        <v>0</v>
      </c>
      <c r="C34" s="23"/>
      <c r="D34" s="18">
        <f>'Hoja de admisión'!A145</f>
        <v>0</v>
      </c>
      <c r="E34" s="65"/>
    </row>
    <row r="35" spans="1:5" ht="15.75" customHeight="1" x14ac:dyDescent="0.2">
      <c r="A35" s="31">
        <f>'Hoja de admisión'!A92</f>
        <v>0</v>
      </c>
      <c r="B35" s="25">
        <f>-'Hoja de admisión'!C92</f>
        <v>0</v>
      </c>
      <c r="C35" s="23"/>
      <c r="D35" s="18">
        <f>'Hoja de admisión'!A146</f>
        <v>0</v>
      </c>
      <c r="E35" s="65"/>
    </row>
    <row r="36" spans="1:5" ht="15.75" customHeight="1" x14ac:dyDescent="0.2">
      <c r="A36" s="31">
        <f>'Hoja de admisión'!A93</f>
        <v>0</v>
      </c>
      <c r="B36" s="25">
        <f>-'Hoja de admisión'!C93</f>
        <v>0</v>
      </c>
      <c r="C36" s="23"/>
      <c r="D36" s="18">
        <f>'Hoja de admisión'!A147</f>
        <v>0</v>
      </c>
      <c r="E36" s="65"/>
    </row>
    <row r="37" spans="1:5" ht="15.75" customHeight="1" x14ac:dyDescent="0.2">
      <c r="A37" s="31">
        <f>'Hoja de admisión'!A94</f>
        <v>0</v>
      </c>
      <c r="B37" s="25">
        <f>-'Hoja de admisión'!C94</f>
        <v>0</v>
      </c>
      <c r="C37" s="23"/>
      <c r="D37" s="18">
        <f>'Hoja de admisión'!A148</f>
        <v>0</v>
      </c>
      <c r="E37" s="65"/>
    </row>
    <row r="38" spans="1:5" ht="15.75" customHeight="1" x14ac:dyDescent="0.2">
      <c r="A38" s="31">
        <f>'Hoja de admisión'!A95</f>
        <v>0</v>
      </c>
      <c r="B38" s="25">
        <f>-'Hoja de admisión'!C95</f>
        <v>0</v>
      </c>
      <c r="C38" s="23"/>
      <c r="D38" s="18">
        <f>'Hoja de admisión'!A149</f>
        <v>0</v>
      </c>
      <c r="E38" s="65"/>
    </row>
    <row r="39" spans="1:5" ht="15.75" customHeight="1" x14ac:dyDescent="0.2">
      <c r="A39" s="31">
        <f>'Hoja de admisión'!A96</f>
        <v>0</v>
      </c>
      <c r="B39" s="25">
        <f>-'Hoja de admisión'!C96</f>
        <v>0</v>
      </c>
      <c r="C39" s="23"/>
      <c r="D39" s="18">
        <f>'Hoja de admisión'!A150</f>
        <v>0</v>
      </c>
      <c r="E39" s="65"/>
    </row>
    <row r="40" spans="1:5" ht="15.75" customHeight="1" x14ac:dyDescent="0.2">
      <c r="A40" s="31">
        <f>'Hoja de admisión'!A97</f>
        <v>0</v>
      </c>
      <c r="B40" s="25">
        <f>-'Hoja de admisión'!C97</f>
        <v>0</v>
      </c>
      <c r="C40" s="23"/>
    </row>
    <row r="41" spans="1:5" ht="15.75" customHeight="1" x14ac:dyDescent="0.2">
      <c r="A41" s="31">
        <f>'Hoja de admisión'!A98</f>
        <v>0</v>
      </c>
      <c r="B41" s="25">
        <f>-'Hoja de admisión'!C98</f>
        <v>0</v>
      </c>
      <c r="C41" s="23"/>
      <c r="D41" s="15" t="s">
        <v>129</v>
      </c>
      <c r="E41" s="15" t="s">
        <v>124</v>
      </c>
    </row>
    <row r="42" spans="1:5" ht="15.75" customHeight="1" x14ac:dyDescent="0.2">
      <c r="A42" s="31">
        <f>'Hoja de admisión'!A99</f>
        <v>0</v>
      </c>
      <c r="B42" s="25">
        <f>-'Hoja de admisión'!C99</f>
        <v>0</v>
      </c>
      <c r="C42" s="23"/>
      <c r="D42" s="10">
        <f>'Hoja de admisión'!A155</f>
        <v>0</v>
      </c>
      <c r="E42" s="63"/>
    </row>
    <row r="43" spans="1:5" ht="15.75" customHeight="1" x14ac:dyDescent="0.2">
      <c r="A43" s="31">
        <f>'Hoja de admisión'!A100</f>
        <v>0</v>
      </c>
      <c r="B43" s="25">
        <f>-'Hoja de admisión'!C100</f>
        <v>0</v>
      </c>
      <c r="C43" s="23"/>
    </row>
    <row r="44" spans="1:5" ht="15.75" customHeight="1" x14ac:dyDescent="0.2">
      <c r="A44" s="31">
        <f>'Hoja de admisión'!A101</f>
        <v>0</v>
      </c>
      <c r="B44" s="25">
        <f>-'Hoja de admisión'!C101</f>
        <v>0</v>
      </c>
      <c r="C44" s="23"/>
      <c r="D44" s="15" t="s">
        <v>107</v>
      </c>
      <c r="E44" s="15" t="s">
        <v>124</v>
      </c>
    </row>
    <row r="45" spans="1:5" ht="15.75" customHeight="1" x14ac:dyDescent="0.2">
      <c r="A45" s="31">
        <f>'Hoja de admisión'!A102</f>
        <v>0</v>
      </c>
      <c r="B45" s="25">
        <f>-'Hoja de admisión'!C102</f>
        <v>0</v>
      </c>
      <c r="C45" s="23"/>
      <c r="D45" s="18">
        <f>'Hoja de admisión'!A160</f>
        <v>0</v>
      </c>
      <c r="E45" s="65"/>
    </row>
    <row r="46" spans="1:5" ht="15.75" customHeight="1" x14ac:dyDescent="0.2">
      <c r="A46" s="31">
        <f>'Hoja de admisión'!A103</f>
        <v>0</v>
      </c>
      <c r="B46" s="25">
        <f>-'Hoja de admisión'!C103</f>
        <v>0</v>
      </c>
      <c r="C46" s="23"/>
      <c r="D46" s="18">
        <f>'Hoja de admisión'!A161</f>
        <v>0</v>
      </c>
      <c r="E46" s="65"/>
    </row>
    <row r="47" spans="1:5" ht="15.75" customHeight="1" x14ac:dyDescent="0.2">
      <c r="A47" s="31">
        <f>'Hoja de admisión'!A104</f>
        <v>0</v>
      </c>
      <c r="B47" s="25">
        <f>-'Hoja de admisión'!C104</f>
        <v>0</v>
      </c>
      <c r="C47" s="23"/>
      <c r="D47" s="18">
        <f>'Hoja de admisión'!A162</f>
        <v>0</v>
      </c>
      <c r="E47" s="65"/>
    </row>
    <row r="48" spans="1:5" ht="15.75" customHeight="1" x14ac:dyDescent="0.2">
      <c r="A48" s="31">
        <f>'Hoja de admisión'!A105</f>
        <v>0</v>
      </c>
      <c r="B48" s="25">
        <f>-'Hoja de admisión'!C105</f>
        <v>0</v>
      </c>
      <c r="C48" s="23"/>
      <c r="D48" s="18">
        <f>'Hoja de admisión'!A163</f>
        <v>0</v>
      </c>
      <c r="E48" s="65"/>
    </row>
    <row r="49" spans="1:5" ht="15.75" customHeight="1" x14ac:dyDescent="0.2">
      <c r="A49" s="31">
        <f>'Hoja de admisión'!A106</f>
        <v>0</v>
      </c>
      <c r="B49" s="25">
        <f>-'Hoja de admisión'!C106</f>
        <v>0</v>
      </c>
      <c r="C49" s="23"/>
      <c r="D49" s="18">
        <f>'Hoja de admisión'!A164</f>
        <v>0</v>
      </c>
      <c r="E49" s="65"/>
    </row>
    <row r="50" spans="1:5" ht="15.75" customHeight="1" x14ac:dyDescent="0.2">
      <c r="A50" s="31">
        <f>'Hoja de admisión'!A107</f>
        <v>0</v>
      </c>
      <c r="B50" s="25">
        <f>-'Hoja de admisión'!C107</f>
        <v>0</v>
      </c>
      <c r="C50" s="23"/>
    </row>
    <row r="51" spans="1:5" ht="19.5" customHeight="1" x14ac:dyDescent="0.2">
      <c r="A51" s="32" t="s">
        <v>118</v>
      </c>
      <c r="B51" s="33">
        <f>SUM(B9:B10)</f>
        <v>0</v>
      </c>
      <c r="C51" s="26"/>
    </row>
    <row r="52" spans="1:5" ht="15.75" customHeight="1" x14ac:dyDescent="0.2">
      <c r="A52" s="34"/>
      <c r="B52" s="35"/>
      <c r="C52" s="26"/>
    </row>
    <row r="53" spans="1:5" ht="15.75" customHeight="1" x14ac:dyDescent="0.2">
      <c r="A53" s="34"/>
      <c r="B53" s="26"/>
      <c r="C53" s="26"/>
    </row>
    <row r="54" spans="1:5" ht="15.75" customHeight="1" x14ac:dyDescent="0.2">
      <c r="A54" s="36"/>
      <c r="B54" s="26"/>
      <c r="C54" s="23"/>
    </row>
    <row r="55" spans="1:5" ht="15.75" customHeight="1" x14ac:dyDescent="0.2">
      <c r="A55" s="36"/>
      <c r="B55" s="26"/>
      <c r="C55" s="23"/>
    </row>
    <row r="56" spans="1:5" ht="15.75" customHeight="1" x14ac:dyDescent="0.2">
      <c r="A56" s="36"/>
      <c r="B56" s="26"/>
      <c r="C56" s="26"/>
    </row>
    <row r="57" spans="1:5" ht="15.75" customHeight="1" x14ac:dyDescent="0.2">
      <c r="A57" s="36"/>
      <c r="B57" s="26"/>
      <c r="C57" s="23"/>
    </row>
    <row r="58" spans="1:5" ht="15.75" customHeight="1" x14ac:dyDescent="0.2">
      <c r="A58" s="36"/>
      <c r="B58" s="26"/>
      <c r="C58" s="26"/>
    </row>
    <row r="59" spans="1:5" ht="15.75" customHeight="1" x14ac:dyDescent="0.2">
      <c r="A59" s="34"/>
      <c r="B59" s="26"/>
      <c r="C59" s="23"/>
    </row>
    <row r="60" spans="1:5" ht="15.75" customHeight="1" x14ac:dyDescent="0.2">
      <c r="A60" s="36"/>
      <c r="B60" s="26"/>
      <c r="C60" s="23"/>
    </row>
    <row r="61" spans="1:5" ht="15.75" customHeight="1" x14ac:dyDescent="0.2">
      <c r="A61" s="36"/>
      <c r="B61" s="26"/>
      <c r="C61" s="23"/>
    </row>
    <row r="62" spans="1:5" ht="15.75" customHeight="1" x14ac:dyDescent="0.2">
      <c r="A62" s="36"/>
      <c r="B62" s="26"/>
      <c r="C62" s="23"/>
    </row>
    <row r="63" spans="1:5" ht="15.75" customHeight="1" x14ac:dyDescent="0.2">
      <c r="A63" s="36"/>
      <c r="B63" s="26"/>
      <c r="C63" s="23"/>
    </row>
    <row r="64" spans="1:5" ht="15.75" customHeight="1" x14ac:dyDescent="0.2">
      <c r="A64" s="36"/>
      <c r="B64" s="26"/>
      <c r="C64" s="23"/>
    </row>
    <row r="65" spans="1:3" ht="15.75" customHeight="1" x14ac:dyDescent="0.2">
      <c r="A65" s="36"/>
      <c r="B65" s="26"/>
      <c r="C65" s="23"/>
    </row>
    <row r="66" spans="1:3" ht="15.75" customHeight="1" x14ac:dyDescent="0.2">
      <c r="A66" s="36"/>
      <c r="B66" s="26"/>
      <c r="C66" s="23"/>
    </row>
    <row r="67" spans="1:3" ht="15.75" customHeight="1" x14ac:dyDescent="0.2">
      <c r="A67" s="36"/>
      <c r="B67" s="26"/>
      <c r="C67" s="23"/>
    </row>
    <row r="68" spans="1:3" ht="15.75" customHeight="1" x14ac:dyDescent="0.2">
      <c r="A68" s="36"/>
      <c r="B68" s="26"/>
      <c r="C68" s="23"/>
    </row>
    <row r="69" spans="1:3" ht="15.75" customHeight="1" x14ac:dyDescent="0.2">
      <c r="A69" s="36"/>
      <c r="B69" s="26"/>
      <c r="C69" s="23"/>
    </row>
    <row r="70" spans="1:3" ht="15.75" customHeight="1" x14ac:dyDescent="0.2">
      <c r="A70" s="36"/>
      <c r="B70" s="26"/>
      <c r="C70" s="23"/>
    </row>
    <row r="71" spans="1:3" ht="15.75" customHeight="1" x14ac:dyDescent="0.2">
      <c r="A71" s="36"/>
      <c r="B71" s="26"/>
      <c r="C71" s="23"/>
    </row>
    <row r="72" spans="1:3" ht="15.75" customHeight="1" x14ac:dyDescent="0.2">
      <c r="A72" s="36"/>
      <c r="B72" s="26"/>
      <c r="C72" s="23"/>
    </row>
    <row r="73" spans="1:3" ht="15.75" customHeight="1" x14ac:dyDescent="0.2">
      <c r="A73" s="36"/>
      <c r="B73" s="26"/>
      <c r="C73" s="23"/>
    </row>
    <row r="74" spans="1:3" ht="15.75" customHeight="1" x14ac:dyDescent="0.2">
      <c r="A74" s="36"/>
      <c r="B74" s="26"/>
      <c r="C74" s="23"/>
    </row>
    <row r="75" spans="1:3" ht="15.75" customHeight="1" x14ac:dyDescent="0.2">
      <c r="A75" s="36"/>
      <c r="B75" s="26"/>
      <c r="C75" s="23"/>
    </row>
    <row r="76" spans="1:3" ht="15.75" customHeight="1" x14ac:dyDescent="0.2">
      <c r="A76" s="36"/>
      <c r="B76" s="26"/>
      <c r="C76" s="23"/>
    </row>
    <row r="77" spans="1:3" ht="15.75" customHeight="1" x14ac:dyDescent="0.2">
      <c r="A77" s="36"/>
      <c r="B77" s="26"/>
      <c r="C77" s="23"/>
    </row>
    <row r="78" spans="1:3" ht="15.75" customHeight="1" x14ac:dyDescent="0.2">
      <c r="A78" s="36"/>
      <c r="B78" s="26"/>
      <c r="C78" s="23"/>
    </row>
    <row r="79" spans="1:3" ht="15.75" customHeight="1" x14ac:dyDescent="0.15"/>
    <row r="80" spans="1:3"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Mp4tWT3g2PdMy64tvFZDRsdssu34ZeVCjjOWFfOWRuyWqGBMMxB2SwnYew+G+JMJGwgpUi3cPEbQKacEsKVE3Q==" saltValue="GNnVSKmiNe50cC4Hr8OEhw==" spinCount="100000" sheet="1" objects="1"/>
  <mergeCells count="1">
    <mergeCell ref="A6:B6"/>
  </mergeCells>
  <conditionalFormatting sqref="B51">
    <cfRule type="cellIs" dxfId="6" priority="1" operator="greaterThan">
      <formula>0.01</formula>
    </cfRule>
  </conditionalFormatting>
  <conditionalFormatting sqref="B51">
    <cfRule type="cellIs" dxfId="5" priority="2" operator="lessThan">
      <formula>0</formula>
    </cfRule>
  </conditionalFormatting>
  <conditionalFormatting sqref="E7">
    <cfRule type="cellIs" dxfId="4" priority="3" operator="lessThan">
      <formula>0</formula>
    </cfRule>
  </conditionalFormatting>
  <conditionalFormatting sqref="E7">
    <cfRule type="cellIs" dxfId="3" priority="4" operator="greaterThan">
      <formula>0</formula>
    </cfRule>
  </conditionalFormatting>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B7" sqref="B7"/>
    </sheetView>
  </sheetViews>
  <sheetFormatPr baseColWidth="10" defaultColWidth="12.6640625" defaultRowHeight="15" customHeight="1" x14ac:dyDescent="0.15"/>
  <cols>
    <col min="1" max="1" width="24.1640625" bestFit="1" customWidth="1"/>
    <col min="2" max="2" width="19.83203125" customWidth="1"/>
    <col min="3" max="3" width="25.1640625" customWidth="1"/>
    <col min="4" max="26" width="22.5" customWidth="1"/>
  </cols>
  <sheetData>
    <row r="1" spans="1:26" x14ac:dyDescent="0.2">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x14ac:dyDescent="0.2">
      <c r="A2" s="23"/>
      <c r="B2" s="23"/>
      <c r="C2" s="23"/>
      <c r="D2" s="23"/>
      <c r="E2" s="23"/>
      <c r="F2" s="23"/>
      <c r="G2" s="23"/>
      <c r="H2" s="23"/>
      <c r="I2" s="23"/>
      <c r="J2" s="23"/>
      <c r="K2" s="23"/>
      <c r="L2" s="23"/>
      <c r="M2" s="23"/>
      <c r="N2" s="23"/>
      <c r="O2" s="23"/>
      <c r="P2" s="23"/>
      <c r="Q2" s="23"/>
      <c r="R2" s="23"/>
      <c r="S2" s="23"/>
      <c r="T2" s="23"/>
      <c r="U2" s="23"/>
      <c r="V2" s="23"/>
      <c r="W2" s="23"/>
      <c r="X2" s="23"/>
      <c r="Y2" s="23"/>
      <c r="Z2" s="23"/>
    </row>
    <row r="3" spans="1:26" x14ac:dyDescent="0.2">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
      <c r="A4" s="23"/>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
      <c r="A6" s="37" t="s">
        <v>130</v>
      </c>
      <c r="B6" s="38" t="s">
        <v>131</v>
      </c>
      <c r="C6" s="39"/>
      <c r="D6" s="38" t="s">
        <v>97</v>
      </c>
      <c r="E6" s="40" t="s">
        <v>132</v>
      </c>
      <c r="F6" s="23"/>
      <c r="G6" s="23"/>
      <c r="H6" s="23"/>
      <c r="I6" s="23"/>
      <c r="J6" s="23"/>
      <c r="K6" s="23"/>
      <c r="L6" s="23"/>
      <c r="M6" s="23"/>
      <c r="N6" s="23"/>
      <c r="O6" s="23"/>
      <c r="P6" s="23"/>
      <c r="Q6" s="23"/>
      <c r="R6" s="23"/>
      <c r="S6" s="23"/>
      <c r="T6" s="23"/>
      <c r="U6" s="23"/>
      <c r="V6" s="23"/>
      <c r="W6" s="23"/>
      <c r="X6" s="23"/>
      <c r="Y6" s="23"/>
      <c r="Z6" s="23"/>
    </row>
    <row r="7" spans="1:26" x14ac:dyDescent="0.2">
      <c r="A7" s="41">
        <f>SUM('Hoja de admisión'!B144:B150)</f>
        <v>0</v>
      </c>
      <c r="B7" s="74"/>
      <c r="C7" s="42" t="str">
        <f>IF(B7&gt;=ABS(A7),"Objetivo cumplido","Objetivo no cumplido")</f>
        <v>Objetivo cumplido</v>
      </c>
      <c r="D7" s="43">
        <f>IFERROR((A7-B7)/(SUM('Plantilla de presupuesto'!E33:E39)),0)</f>
        <v>0</v>
      </c>
      <c r="E7" s="44">
        <f>D7/12</f>
        <v>0</v>
      </c>
      <c r="F7" s="23"/>
      <c r="G7" s="23"/>
      <c r="H7" s="23"/>
      <c r="I7" s="23"/>
      <c r="J7" s="23"/>
      <c r="K7" s="23"/>
      <c r="L7" s="23"/>
      <c r="M7" s="23"/>
      <c r="N7" s="23"/>
      <c r="O7" s="23"/>
      <c r="P7" s="23"/>
      <c r="Q7" s="23"/>
      <c r="R7" s="23"/>
      <c r="S7" s="23"/>
      <c r="T7" s="23"/>
      <c r="U7" s="23"/>
      <c r="V7" s="23"/>
      <c r="W7" s="23"/>
      <c r="X7" s="23"/>
      <c r="Y7" s="23"/>
      <c r="Z7" s="23"/>
    </row>
    <row r="8" spans="1:26" x14ac:dyDescent="0.2">
      <c r="A8" s="23"/>
      <c r="B8" s="23"/>
      <c r="C8" s="23"/>
      <c r="D8" s="23"/>
      <c r="E8" s="23"/>
      <c r="F8" s="23"/>
      <c r="G8" s="23"/>
      <c r="H8" s="23"/>
      <c r="I8" s="23"/>
      <c r="J8" s="23"/>
      <c r="K8" s="23"/>
      <c r="L8" s="23"/>
      <c r="M8" s="23"/>
      <c r="N8" s="23"/>
      <c r="O8" s="23"/>
      <c r="P8" s="23"/>
      <c r="Q8" s="23"/>
      <c r="R8" s="23"/>
      <c r="S8" s="23"/>
      <c r="T8" s="23"/>
      <c r="U8" s="23"/>
      <c r="V8" s="23"/>
      <c r="W8" s="23"/>
      <c r="X8" s="23"/>
      <c r="Y8" s="23"/>
      <c r="Z8" s="23"/>
    </row>
    <row r="9" spans="1:26" x14ac:dyDescent="0.2">
      <c r="A9" s="37" t="s">
        <v>104</v>
      </c>
      <c r="B9" s="38" t="s">
        <v>131</v>
      </c>
      <c r="C9" s="39"/>
      <c r="D9" s="38" t="s">
        <v>97</v>
      </c>
      <c r="E9" s="40" t="s">
        <v>132</v>
      </c>
      <c r="F9" s="23"/>
      <c r="G9" s="23"/>
      <c r="H9" s="23"/>
      <c r="I9" s="23"/>
      <c r="J9" s="23"/>
      <c r="K9" s="23"/>
      <c r="L9" s="23"/>
      <c r="M9" s="23"/>
      <c r="N9" s="23"/>
      <c r="O9" s="23"/>
      <c r="P9" s="23"/>
      <c r="Q9" s="23"/>
      <c r="R9" s="23"/>
      <c r="S9" s="23"/>
      <c r="T9" s="23"/>
      <c r="U9" s="23"/>
      <c r="V9" s="23"/>
      <c r="W9" s="23"/>
      <c r="X9" s="23"/>
      <c r="Y9" s="23"/>
      <c r="Z9" s="23"/>
    </row>
    <row r="10" spans="1:26" x14ac:dyDescent="0.2">
      <c r="A10" s="41">
        <f>'Hoja de admisión'!A155</f>
        <v>0</v>
      </c>
      <c r="B10" s="74"/>
      <c r="C10" s="42" t="str">
        <f>IF(B10&gt;=ABS(A10),"Objetivo cumplido","Objetivo no cumplido")</f>
        <v>Objetivo cumplido</v>
      </c>
      <c r="D10" s="43">
        <f>IFERROR((A10-B10)/'Plantilla de presupuesto'!E42,0)</f>
        <v>0</v>
      </c>
      <c r="E10" s="44">
        <f>D10/12</f>
        <v>0</v>
      </c>
      <c r="F10" s="23"/>
      <c r="G10" s="23"/>
      <c r="H10" s="23"/>
      <c r="I10" s="23"/>
      <c r="J10" s="23"/>
      <c r="K10" s="23"/>
      <c r="L10" s="23"/>
      <c r="M10" s="23"/>
      <c r="N10" s="23"/>
      <c r="O10" s="23"/>
      <c r="P10" s="23"/>
      <c r="Q10" s="23"/>
      <c r="R10" s="23"/>
      <c r="S10" s="23"/>
      <c r="T10" s="23"/>
      <c r="U10" s="23"/>
      <c r="V10" s="23"/>
      <c r="W10" s="23"/>
      <c r="X10" s="23"/>
      <c r="Y10" s="23"/>
      <c r="Z10" s="23"/>
    </row>
    <row r="11" spans="1:26" x14ac:dyDescent="0.2">
      <c r="A11" s="45"/>
      <c r="B11" s="45"/>
      <c r="C11" s="45"/>
      <c r="D11" s="45"/>
      <c r="E11" s="23"/>
      <c r="F11" s="23"/>
      <c r="G11" s="23"/>
      <c r="H11" s="23"/>
      <c r="I11" s="23"/>
      <c r="J11" s="23"/>
      <c r="K11" s="23"/>
      <c r="L11" s="23"/>
      <c r="M11" s="23"/>
      <c r="N11" s="23"/>
      <c r="O11" s="23"/>
      <c r="P11" s="23"/>
      <c r="Q11" s="23"/>
      <c r="R11" s="23"/>
      <c r="S11" s="23"/>
      <c r="T11" s="23"/>
      <c r="U11" s="23"/>
      <c r="V11" s="23"/>
      <c r="W11" s="23"/>
      <c r="X11" s="23"/>
      <c r="Y11" s="23"/>
      <c r="Z11" s="23"/>
    </row>
    <row r="12" spans="1:26" x14ac:dyDescent="0.2">
      <c r="A12" s="46">
        <f>'Hoja de admisión'!A160</f>
        <v>0</v>
      </c>
      <c r="B12" s="38" t="s">
        <v>131</v>
      </c>
      <c r="C12" s="39"/>
      <c r="D12" s="38" t="s">
        <v>97</v>
      </c>
      <c r="E12" s="40" t="s">
        <v>132</v>
      </c>
      <c r="F12" s="23"/>
      <c r="G12" s="23"/>
      <c r="H12" s="23"/>
      <c r="I12" s="23"/>
      <c r="J12" s="23"/>
      <c r="K12" s="23"/>
      <c r="L12" s="23"/>
      <c r="M12" s="23"/>
      <c r="N12" s="23"/>
      <c r="O12" s="23"/>
      <c r="P12" s="23"/>
      <c r="Q12" s="23"/>
      <c r="R12" s="23"/>
      <c r="S12" s="23"/>
      <c r="T12" s="23"/>
      <c r="U12" s="23"/>
      <c r="V12" s="23"/>
      <c r="W12" s="23"/>
      <c r="X12" s="23"/>
      <c r="Y12" s="23"/>
      <c r="Z12" s="23"/>
    </row>
    <row r="13" spans="1:26" x14ac:dyDescent="0.2">
      <c r="A13" s="41">
        <f>'Hoja de admisión'!B160</f>
        <v>0</v>
      </c>
      <c r="B13" s="74"/>
      <c r="C13" s="42" t="str">
        <f>IF(B13&gt;=ABS(A13),"Objetivo cumplido","Objetivo no cumplido")</f>
        <v>Objetivo cumplido</v>
      </c>
      <c r="D13" s="43">
        <f>IFERROR((A13-B13)/'Plantilla de presupuesto'!E45,0)</f>
        <v>0</v>
      </c>
      <c r="E13" s="44">
        <f>D13/12</f>
        <v>0</v>
      </c>
      <c r="F13" s="23"/>
      <c r="G13" s="23"/>
      <c r="H13" s="23"/>
      <c r="I13" s="23"/>
      <c r="J13" s="23"/>
      <c r="K13" s="23"/>
      <c r="L13" s="23"/>
      <c r="M13" s="23"/>
      <c r="N13" s="23"/>
      <c r="O13" s="23"/>
      <c r="P13" s="23"/>
      <c r="Q13" s="23"/>
      <c r="R13" s="23"/>
      <c r="S13" s="23"/>
      <c r="T13" s="23"/>
      <c r="U13" s="23"/>
      <c r="V13" s="23"/>
      <c r="W13" s="23"/>
      <c r="X13" s="23"/>
      <c r="Y13" s="23"/>
      <c r="Z13" s="23"/>
    </row>
    <row r="14" spans="1:26" x14ac:dyDescent="0.2">
      <c r="A14" s="45"/>
      <c r="B14" s="45"/>
      <c r="C14" s="45"/>
      <c r="D14" s="45"/>
      <c r="E14" s="23"/>
      <c r="F14" s="23"/>
      <c r="G14" s="23"/>
      <c r="H14" s="23"/>
      <c r="I14" s="23"/>
      <c r="J14" s="23"/>
      <c r="K14" s="23"/>
      <c r="L14" s="23"/>
      <c r="M14" s="23"/>
      <c r="N14" s="23"/>
      <c r="O14" s="23"/>
      <c r="P14" s="23"/>
      <c r="Q14" s="23"/>
      <c r="R14" s="23"/>
      <c r="S14" s="23"/>
      <c r="T14" s="23"/>
      <c r="U14" s="23"/>
      <c r="V14" s="23"/>
      <c r="W14" s="23"/>
      <c r="X14" s="23"/>
      <c r="Y14" s="23"/>
      <c r="Z14" s="23"/>
    </row>
    <row r="15" spans="1:26" x14ac:dyDescent="0.2">
      <c r="A15" s="46">
        <f>'Hoja de admisión'!A161</f>
        <v>0</v>
      </c>
      <c r="B15" s="38" t="s">
        <v>131</v>
      </c>
      <c r="C15" s="39"/>
      <c r="D15" s="38" t="s">
        <v>97</v>
      </c>
      <c r="E15" s="40" t="s">
        <v>132</v>
      </c>
      <c r="F15" s="23"/>
      <c r="G15" s="23"/>
      <c r="H15" s="23"/>
      <c r="I15" s="23"/>
      <c r="J15" s="23"/>
      <c r="K15" s="23"/>
      <c r="L15" s="23"/>
      <c r="M15" s="23"/>
      <c r="N15" s="23"/>
      <c r="O15" s="23"/>
      <c r="P15" s="23"/>
      <c r="Q15" s="23"/>
      <c r="R15" s="23"/>
      <c r="S15" s="23"/>
      <c r="T15" s="23"/>
      <c r="U15" s="23"/>
      <c r="V15" s="23"/>
      <c r="W15" s="23"/>
      <c r="X15" s="23"/>
      <c r="Y15" s="23"/>
      <c r="Z15" s="23"/>
    </row>
    <row r="16" spans="1:26" x14ac:dyDescent="0.2">
      <c r="A16" s="41">
        <f>'Hoja de admisión'!B161</f>
        <v>0</v>
      </c>
      <c r="B16" s="74"/>
      <c r="C16" s="42" t="str">
        <f>IF(B16&gt;=ABS(A16),"Objetivo cumplido","Objetivo no cumplido")</f>
        <v>Objetivo cumplido</v>
      </c>
      <c r="D16" s="43">
        <f>IFERROR((A16-B16)/'Plantilla de presupuesto'!E46,0)</f>
        <v>0</v>
      </c>
      <c r="E16" s="44">
        <f>D16/12</f>
        <v>0</v>
      </c>
      <c r="F16" s="23"/>
      <c r="G16" s="23"/>
      <c r="H16" s="23"/>
      <c r="I16" s="23"/>
      <c r="J16" s="23"/>
      <c r="K16" s="23"/>
      <c r="L16" s="23"/>
      <c r="M16" s="23"/>
      <c r="N16" s="23"/>
      <c r="O16" s="23"/>
      <c r="P16" s="23"/>
      <c r="Q16" s="23"/>
      <c r="R16" s="23"/>
      <c r="S16" s="23"/>
      <c r="T16" s="23"/>
      <c r="U16" s="23"/>
      <c r="V16" s="23"/>
      <c r="W16" s="23"/>
      <c r="X16" s="23"/>
      <c r="Y16" s="23"/>
      <c r="Z16" s="23"/>
    </row>
    <row r="17" spans="1:26"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
      <c r="A18" s="46">
        <f>'Hoja de admisión'!A162</f>
        <v>0</v>
      </c>
      <c r="B18" s="38" t="s">
        <v>131</v>
      </c>
      <c r="C18" s="39"/>
      <c r="D18" s="38" t="s">
        <v>97</v>
      </c>
      <c r="E18" s="40" t="s">
        <v>132</v>
      </c>
      <c r="F18" s="23"/>
      <c r="G18" s="23"/>
      <c r="H18" s="23"/>
      <c r="I18" s="23"/>
      <c r="J18" s="23"/>
      <c r="K18" s="23"/>
      <c r="L18" s="23"/>
      <c r="M18" s="23"/>
      <c r="N18" s="23"/>
      <c r="O18" s="23"/>
      <c r="P18" s="23"/>
      <c r="Q18" s="23"/>
      <c r="R18" s="23"/>
      <c r="S18" s="23"/>
      <c r="T18" s="23"/>
      <c r="U18" s="23"/>
      <c r="V18" s="23"/>
      <c r="W18" s="23"/>
      <c r="X18" s="23"/>
      <c r="Y18" s="23"/>
      <c r="Z18" s="23"/>
    </row>
    <row r="19" spans="1:26" x14ac:dyDescent="0.2">
      <c r="A19" s="41">
        <f>'Hoja de admisión'!B162</f>
        <v>0</v>
      </c>
      <c r="B19" s="74"/>
      <c r="C19" s="42" t="str">
        <f>IF(B19&gt;=ABS(A19),"Objetivo cumplido","Objetivo no cumplido")</f>
        <v>Objetivo cumplido</v>
      </c>
      <c r="D19" s="43">
        <f>IFERROR((A19-B19)/'Plantilla de presupuesto'!E47,0)</f>
        <v>0</v>
      </c>
      <c r="E19" s="44">
        <f>D19/12</f>
        <v>0</v>
      </c>
      <c r="F19" s="23"/>
      <c r="G19" s="23"/>
      <c r="H19" s="23"/>
      <c r="I19" s="23"/>
      <c r="J19" s="23"/>
      <c r="K19" s="23"/>
      <c r="L19" s="23"/>
      <c r="M19" s="23"/>
      <c r="N19" s="23"/>
      <c r="O19" s="23"/>
      <c r="P19" s="23"/>
      <c r="Q19" s="23"/>
      <c r="R19" s="23"/>
      <c r="S19" s="23"/>
      <c r="T19" s="23"/>
      <c r="U19" s="23"/>
      <c r="V19" s="23"/>
      <c r="W19" s="23"/>
      <c r="X19" s="23"/>
      <c r="Y19" s="23"/>
      <c r="Z19" s="23"/>
    </row>
    <row r="20" spans="1:26"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75" customHeight="1" x14ac:dyDescent="0.2">
      <c r="A21" s="46">
        <f>'Hoja de admisión'!A163</f>
        <v>0</v>
      </c>
      <c r="B21" s="38" t="s">
        <v>131</v>
      </c>
      <c r="C21" s="39"/>
      <c r="D21" s="38" t="s">
        <v>97</v>
      </c>
      <c r="E21" s="40" t="s">
        <v>132</v>
      </c>
      <c r="F21" s="23"/>
      <c r="G21" s="23"/>
      <c r="H21" s="23"/>
      <c r="I21" s="23"/>
      <c r="J21" s="23"/>
      <c r="K21" s="23"/>
      <c r="L21" s="23"/>
      <c r="M21" s="23"/>
      <c r="N21" s="23"/>
      <c r="O21" s="23"/>
      <c r="P21" s="23"/>
      <c r="Q21" s="23"/>
      <c r="R21" s="23"/>
      <c r="S21" s="23"/>
      <c r="T21" s="23"/>
      <c r="U21" s="23"/>
      <c r="V21" s="23"/>
      <c r="W21" s="23"/>
      <c r="X21" s="23"/>
      <c r="Y21" s="23"/>
      <c r="Z21" s="23"/>
    </row>
    <row r="22" spans="1:26" ht="15.75" customHeight="1" x14ac:dyDescent="0.2">
      <c r="A22" s="41">
        <f>'Hoja de admisión'!B163</f>
        <v>0</v>
      </c>
      <c r="B22" s="74">
        <v>0</v>
      </c>
      <c r="C22" s="42" t="str">
        <f>IF(B22&gt;=ABS(A22),"Objetivo cumplido","Objetivo no cumplido")</f>
        <v>Objetivo cumplido</v>
      </c>
      <c r="D22" s="43">
        <f>IFERROR((A22-B22)/'Plantilla de presupuesto'!E48,0)</f>
        <v>0</v>
      </c>
      <c r="E22" s="44">
        <f>D22/12</f>
        <v>0</v>
      </c>
      <c r="F22" s="23"/>
      <c r="G22" s="23"/>
      <c r="H22" s="23"/>
      <c r="I22" s="23"/>
      <c r="J22" s="23"/>
      <c r="K22" s="23"/>
      <c r="L22" s="23"/>
      <c r="M22" s="23"/>
      <c r="N22" s="23"/>
      <c r="O22" s="23"/>
      <c r="P22" s="23"/>
      <c r="Q22" s="23"/>
      <c r="R22" s="23"/>
      <c r="S22" s="23"/>
      <c r="T22" s="23"/>
      <c r="U22" s="23"/>
      <c r="V22" s="23"/>
      <c r="W22" s="23"/>
      <c r="X22" s="23"/>
      <c r="Y22" s="23"/>
      <c r="Z22" s="23"/>
    </row>
    <row r="23" spans="1:26" ht="15.75"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5.75" customHeight="1" x14ac:dyDescent="0.2">
      <c r="A24" s="46">
        <f>'Hoja de admisión'!A164</f>
        <v>0</v>
      </c>
      <c r="B24" s="38" t="s">
        <v>131</v>
      </c>
      <c r="C24" s="39"/>
      <c r="D24" s="38" t="s">
        <v>97</v>
      </c>
      <c r="E24" s="40" t="s">
        <v>132</v>
      </c>
      <c r="F24" s="23"/>
      <c r="G24" s="23"/>
      <c r="H24" s="23"/>
      <c r="I24" s="23"/>
      <c r="J24" s="23"/>
      <c r="K24" s="23"/>
      <c r="L24" s="23"/>
      <c r="M24" s="23"/>
      <c r="N24" s="23"/>
      <c r="O24" s="23"/>
      <c r="P24" s="23"/>
      <c r="Q24" s="23"/>
      <c r="R24" s="23"/>
      <c r="S24" s="23"/>
      <c r="T24" s="23"/>
      <c r="U24" s="23"/>
      <c r="V24" s="23"/>
      <c r="W24" s="23"/>
      <c r="X24" s="23"/>
      <c r="Y24" s="23"/>
      <c r="Z24" s="23"/>
    </row>
    <row r="25" spans="1:26" ht="15.75" customHeight="1" x14ac:dyDescent="0.2">
      <c r="A25" s="41">
        <f>'Hoja de admisión'!B164</f>
        <v>0</v>
      </c>
      <c r="B25" s="74">
        <v>0</v>
      </c>
      <c r="C25" s="42" t="str">
        <f>IF(B25&gt;=ABS(A25),"Objetivo cumplido","Objetivo no cumplido")</f>
        <v>Objetivo cumplido</v>
      </c>
      <c r="D25" s="43">
        <f>IFERROR((A25-B25)/'Plantilla de presupuesto'!E49,0)</f>
        <v>0</v>
      </c>
      <c r="E25" s="44">
        <f>D25/12</f>
        <v>0</v>
      </c>
      <c r="F25" s="23"/>
      <c r="G25" s="23"/>
      <c r="H25" s="23"/>
      <c r="I25" s="23"/>
      <c r="J25" s="23"/>
      <c r="K25" s="23"/>
      <c r="L25" s="23"/>
      <c r="M25" s="23"/>
      <c r="N25" s="23"/>
      <c r="O25" s="23"/>
      <c r="P25" s="23"/>
      <c r="Q25" s="23"/>
      <c r="R25" s="23"/>
      <c r="S25" s="23"/>
      <c r="T25" s="23"/>
      <c r="U25" s="23"/>
      <c r="V25" s="23"/>
      <c r="W25" s="23"/>
      <c r="X25" s="23"/>
      <c r="Y25" s="23"/>
      <c r="Z25" s="23"/>
    </row>
    <row r="26" spans="1:26" ht="15.75"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5.75" customHeight="1"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5.7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customHeight="1"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75"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customHeight="1"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customHeight="1"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sheetProtection algorithmName="SHA-512" hashValue="qLLg/DewGVc7CVN4lZ8fCKJrPt7HsqLP0DFQXc4nP9F7RKaGx1sAzBvIFz/vKyUi3nboQ+hLtHkpRQEHBxiiDg==" saltValue="5HZ30VTQ38krY8JMsUBzeg==" spinCount="100000" sheet="1" objects="1"/>
  <conditionalFormatting sqref="C10">
    <cfRule type="cellIs" dxfId="2" priority="1" operator="equal">
      <formula>"goal not met"</formula>
    </cfRule>
  </conditionalFormatting>
  <conditionalFormatting sqref="C7">
    <cfRule type="cellIs" dxfId="1" priority="2" operator="equal">
      <formula>"goal not met"</formula>
    </cfRule>
  </conditionalFormatting>
  <conditionalFormatting sqref="C7:C1000">
    <cfRule type="cellIs" dxfId="0" priority="3" operator="equal">
      <formula>"goal not met"</formula>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A19" sqref="A19"/>
    </sheetView>
  </sheetViews>
  <sheetFormatPr baseColWidth="10" defaultColWidth="12.6640625" defaultRowHeight="15" customHeight="1" x14ac:dyDescent="0.15"/>
  <cols>
    <col min="1" max="26" width="22.5" customWidth="1"/>
  </cols>
  <sheetData>
    <row r="1" spans="1:26" x14ac:dyDescent="0.2">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x14ac:dyDescent="0.2">
      <c r="A2" s="23"/>
      <c r="B2" s="23"/>
      <c r="C2" s="23"/>
      <c r="D2" s="23"/>
      <c r="E2" s="23"/>
      <c r="F2" s="23"/>
      <c r="G2" s="23"/>
      <c r="H2" s="23"/>
      <c r="I2" s="23"/>
      <c r="J2" s="23"/>
      <c r="K2" s="23"/>
      <c r="L2" s="23"/>
      <c r="M2" s="23"/>
      <c r="N2" s="23"/>
      <c r="O2" s="23"/>
      <c r="P2" s="23"/>
      <c r="Q2" s="23"/>
      <c r="R2" s="23"/>
      <c r="S2" s="23"/>
      <c r="T2" s="23"/>
      <c r="U2" s="23"/>
      <c r="V2" s="23"/>
      <c r="W2" s="23"/>
      <c r="X2" s="23"/>
      <c r="Y2" s="23"/>
      <c r="Z2" s="23"/>
    </row>
    <row r="3" spans="1:26" x14ac:dyDescent="0.2">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
      <c r="A4" s="23"/>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ht="19" x14ac:dyDescent="0.25">
      <c r="A6" s="58" t="s">
        <v>133</v>
      </c>
      <c r="B6" s="59"/>
      <c r="C6" s="56"/>
      <c r="D6" s="26"/>
      <c r="E6" s="23"/>
      <c r="F6" s="23"/>
      <c r="G6" s="23"/>
      <c r="H6" s="23"/>
      <c r="I6" s="23"/>
      <c r="J6" s="23"/>
      <c r="K6" s="23"/>
      <c r="L6" s="23"/>
      <c r="M6" s="23"/>
      <c r="N6" s="23"/>
      <c r="O6" s="23"/>
      <c r="P6" s="23"/>
      <c r="Q6" s="23"/>
      <c r="R6" s="23"/>
      <c r="S6" s="23"/>
      <c r="T6" s="23"/>
      <c r="U6" s="23"/>
      <c r="V6" s="23"/>
      <c r="W6" s="23"/>
      <c r="X6" s="23"/>
      <c r="Y6" s="23"/>
      <c r="Z6" s="23"/>
    </row>
    <row r="7" spans="1:26" x14ac:dyDescent="0.2">
      <c r="A7" s="20"/>
      <c r="B7" s="15" t="s">
        <v>134</v>
      </c>
      <c r="C7" s="15" t="s">
        <v>135</v>
      </c>
      <c r="D7" s="23"/>
      <c r="E7" s="23"/>
      <c r="F7" s="23"/>
      <c r="G7" s="23"/>
      <c r="H7" s="23"/>
      <c r="I7" s="23"/>
      <c r="J7" s="23"/>
      <c r="K7" s="23"/>
      <c r="L7" s="23"/>
      <c r="M7" s="23"/>
      <c r="N7" s="23"/>
      <c r="O7" s="23"/>
      <c r="P7" s="23"/>
      <c r="Q7" s="23"/>
      <c r="R7" s="23"/>
      <c r="S7" s="23"/>
      <c r="T7" s="23"/>
      <c r="U7" s="23"/>
      <c r="V7" s="23"/>
      <c r="W7" s="23"/>
      <c r="X7" s="23"/>
      <c r="Y7" s="23"/>
      <c r="Z7" s="23"/>
    </row>
    <row r="8" spans="1:26" x14ac:dyDescent="0.2">
      <c r="A8" s="18">
        <f>'Hoja de admisión'!A88</f>
        <v>0</v>
      </c>
      <c r="B8" s="10">
        <f>'Hoja de admisión'!B88</f>
        <v>0</v>
      </c>
      <c r="C8" s="47">
        <f>IFERROR(B8/'Hoja de admisión'!C88,0)</f>
        <v>0</v>
      </c>
      <c r="D8" s="23"/>
      <c r="E8" s="23"/>
      <c r="F8" s="23"/>
      <c r="G8" s="23"/>
      <c r="H8" s="23"/>
      <c r="I8" s="23"/>
      <c r="J8" s="23"/>
      <c r="K8" s="23"/>
      <c r="L8" s="23"/>
      <c r="M8" s="23"/>
      <c r="N8" s="23"/>
      <c r="O8" s="23"/>
      <c r="P8" s="23"/>
      <c r="Q8" s="23"/>
      <c r="R8" s="23"/>
      <c r="S8" s="23"/>
      <c r="T8" s="23"/>
      <c r="U8" s="23"/>
      <c r="V8" s="23"/>
      <c r="W8" s="23"/>
      <c r="X8" s="23"/>
      <c r="Y8" s="23"/>
      <c r="Z8" s="23"/>
    </row>
    <row r="9" spans="1:26" x14ac:dyDescent="0.2">
      <c r="A9" s="18">
        <f>'Hoja de admisión'!A89</f>
        <v>0</v>
      </c>
      <c r="B9" s="10">
        <f>'Hoja de admisión'!B89</f>
        <v>0</v>
      </c>
      <c r="C9" s="47">
        <f>IFERROR(B9/'Hoja de admisión'!C89,0)</f>
        <v>0</v>
      </c>
      <c r="D9" s="23"/>
      <c r="E9" s="23"/>
      <c r="F9" s="23"/>
      <c r="G9" s="23"/>
      <c r="H9" s="23"/>
      <c r="I9" s="23"/>
      <c r="J9" s="23"/>
      <c r="K9" s="23"/>
      <c r="L9" s="23"/>
      <c r="M9" s="23"/>
      <c r="N9" s="23"/>
      <c r="O9" s="23"/>
      <c r="P9" s="23"/>
      <c r="Q9" s="23"/>
      <c r="R9" s="23"/>
      <c r="S9" s="23"/>
      <c r="T9" s="23"/>
      <c r="U9" s="23"/>
      <c r="V9" s="23"/>
      <c r="W9" s="23"/>
      <c r="X9" s="23"/>
      <c r="Y9" s="23"/>
      <c r="Z9" s="23"/>
    </row>
    <row r="10" spans="1:26" x14ac:dyDescent="0.2">
      <c r="A10" s="18">
        <f>'Hoja de admisión'!A90</f>
        <v>0</v>
      </c>
      <c r="B10" s="10">
        <f>'Hoja de admisión'!B90</f>
        <v>0</v>
      </c>
      <c r="C10" s="47">
        <f>IFERROR(B10/'Hoja de admisión'!C90,0)</f>
        <v>0</v>
      </c>
      <c r="D10" s="23"/>
      <c r="E10" s="23"/>
      <c r="F10" s="23"/>
      <c r="G10" s="23"/>
      <c r="H10" s="23"/>
      <c r="I10" s="23"/>
      <c r="J10" s="23"/>
      <c r="K10" s="23"/>
      <c r="L10" s="23"/>
      <c r="M10" s="23"/>
      <c r="N10" s="23"/>
      <c r="O10" s="23"/>
      <c r="P10" s="23"/>
      <c r="Q10" s="23"/>
      <c r="R10" s="23"/>
      <c r="S10" s="23"/>
      <c r="T10" s="23"/>
      <c r="U10" s="23"/>
      <c r="V10" s="23"/>
      <c r="W10" s="23"/>
      <c r="X10" s="23"/>
      <c r="Y10" s="23"/>
      <c r="Z10" s="23"/>
    </row>
    <row r="11" spans="1:26" x14ac:dyDescent="0.2">
      <c r="A11" s="18">
        <f>'Hoja de admisión'!A91</f>
        <v>0</v>
      </c>
      <c r="B11" s="10">
        <f>'Hoja de admisión'!B91</f>
        <v>0</v>
      </c>
      <c r="C11" s="47">
        <f>IFERROR(B11/'Hoja de admisión'!C91,0)</f>
        <v>0</v>
      </c>
      <c r="D11" s="23"/>
      <c r="E11" s="23"/>
      <c r="F11" s="23"/>
      <c r="G11" s="23"/>
      <c r="H11" s="23"/>
      <c r="I11" s="23"/>
      <c r="J11" s="23"/>
      <c r="K11" s="23"/>
      <c r="L11" s="23"/>
      <c r="M11" s="23"/>
      <c r="N11" s="23"/>
      <c r="O11" s="23"/>
      <c r="P11" s="23"/>
      <c r="Q11" s="23"/>
      <c r="R11" s="23"/>
      <c r="S11" s="23"/>
      <c r="T11" s="23"/>
      <c r="U11" s="23"/>
      <c r="V11" s="23"/>
      <c r="W11" s="23"/>
      <c r="X11" s="23"/>
      <c r="Y11" s="23"/>
      <c r="Z11" s="23"/>
    </row>
    <row r="12" spans="1:26" x14ac:dyDescent="0.2">
      <c r="A12" s="18">
        <f>'Hoja de admisión'!A92</f>
        <v>0</v>
      </c>
      <c r="B12" s="10">
        <f>'Hoja de admisión'!B92</f>
        <v>0</v>
      </c>
      <c r="C12" s="47">
        <f>IFERROR(B12/'Hoja de admisión'!C92,0)</f>
        <v>0</v>
      </c>
      <c r="D12" s="23"/>
      <c r="E12" s="23"/>
      <c r="F12" s="23"/>
      <c r="G12" s="23"/>
      <c r="H12" s="23"/>
      <c r="I12" s="23"/>
      <c r="J12" s="23"/>
      <c r="K12" s="23"/>
      <c r="L12" s="23"/>
      <c r="M12" s="23"/>
      <c r="N12" s="23"/>
      <c r="O12" s="23"/>
      <c r="P12" s="23"/>
      <c r="Q12" s="23"/>
      <c r="R12" s="23"/>
      <c r="S12" s="23"/>
      <c r="T12" s="23"/>
      <c r="U12" s="23"/>
      <c r="V12" s="23"/>
      <c r="W12" s="23"/>
      <c r="X12" s="23"/>
      <c r="Y12" s="23"/>
      <c r="Z12" s="23"/>
    </row>
    <row r="13" spans="1:26" x14ac:dyDescent="0.2">
      <c r="A13" s="18">
        <f>'Hoja de admisión'!A93</f>
        <v>0</v>
      </c>
      <c r="B13" s="10">
        <f>'Hoja de admisión'!B93</f>
        <v>0</v>
      </c>
      <c r="C13" s="47">
        <f>IFERROR(B13/'Hoja de admisión'!C93,0)</f>
        <v>0</v>
      </c>
      <c r="D13" s="23"/>
      <c r="E13" s="23"/>
      <c r="F13" s="23"/>
      <c r="G13" s="23"/>
      <c r="H13" s="23"/>
      <c r="I13" s="23"/>
      <c r="J13" s="23"/>
      <c r="K13" s="23"/>
      <c r="L13" s="23"/>
      <c r="M13" s="23"/>
      <c r="N13" s="23"/>
      <c r="O13" s="23"/>
      <c r="P13" s="23"/>
      <c r="Q13" s="23"/>
      <c r="R13" s="23"/>
      <c r="S13" s="23"/>
      <c r="T13" s="23"/>
      <c r="U13" s="23"/>
      <c r="V13" s="23"/>
      <c r="W13" s="23"/>
      <c r="X13" s="23"/>
      <c r="Y13" s="23"/>
      <c r="Z13" s="23"/>
    </row>
    <row r="14" spans="1:26" x14ac:dyDescent="0.2">
      <c r="A14" s="18">
        <f>'Hoja de admisión'!A94</f>
        <v>0</v>
      </c>
      <c r="B14" s="10">
        <f>'Hoja de admisión'!B94</f>
        <v>0</v>
      </c>
      <c r="C14" s="47">
        <f>IFERROR(B14/'Hoja de admisión'!C94,0)</f>
        <v>0</v>
      </c>
      <c r="D14" s="23"/>
      <c r="E14" s="23"/>
      <c r="F14" s="23"/>
      <c r="G14" s="23"/>
      <c r="H14" s="23"/>
      <c r="I14" s="23"/>
      <c r="J14" s="23"/>
      <c r="K14" s="23"/>
      <c r="L14" s="23"/>
      <c r="M14" s="23"/>
      <c r="N14" s="23"/>
      <c r="O14" s="23"/>
      <c r="P14" s="23"/>
      <c r="Q14" s="23"/>
      <c r="R14" s="23"/>
      <c r="S14" s="23"/>
      <c r="T14" s="23"/>
      <c r="U14" s="23"/>
      <c r="V14" s="23"/>
      <c r="W14" s="23"/>
      <c r="X14" s="23"/>
      <c r="Y14" s="23"/>
      <c r="Z14" s="23"/>
    </row>
    <row r="15" spans="1:26" x14ac:dyDescent="0.2">
      <c r="A15" s="18">
        <f>'Hoja de admisión'!A95</f>
        <v>0</v>
      </c>
      <c r="B15" s="10">
        <f>'Hoja de admisión'!B95</f>
        <v>0</v>
      </c>
      <c r="C15" s="47">
        <f>IFERROR(B15/'Hoja de admisión'!C95,0)</f>
        <v>0</v>
      </c>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
      <c r="A16" s="18">
        <f>'Hoja de admisión'!A96</f>
        <v>0</v>
      </c>
      <c r="B16" s="10">
        <f>'Hoja de admisión'!B96</f>
        <v>0</v>
      </c>
      <c r="C16" s="47">
        <f>IFERROR(B16/'Hoja de admisión'!C96,0)</f>
        <v>0</v>
      </c>
      <c r="D16" s="23"/>
      <c r="E16" s="23"/>
      <c r="F16" s="23"/>
      <c r="G16" s="23"/>
      <c r="H16" s="23"/>
      <c r="I16" s="23"/>
      <c r="J16" s="23"/>
      <c r="K16" s="23"/>
      <c r="L16" s="23"/>
      <c r="M16" s="23"/>
      <c r="N16" s="23"/>
      <c r="O16" s="23"/>
      <c r="P16" s="23"/>
      <c r="Q16" s="23"/>
      <c r="R16" s="23"/>
      <c r="S16" s="23"/>
      <c r="T16" s="23"/>
      <c r="U16" s="23"/>
      <c r="V16" s="23"/>
      <c r="W16" s="23"/>
      <c r="X16" s="23"/>
      <c r="Y16" s="23"/>
      <c r="Z16" s="23"/>
    </row>
    <row r="17" spans="1:26" x14ac:dyDescent="0.2">
      <c r="A17" s="18">
        <f>'Hoja de admisión'!A97</f>
        <v>0</v>
      </c>
      <c r="B17" s="10">
        <f>'Hoja de admisión'!B97</f>
        <v>0</v>
      </c>
      <c r="C17" s="47">
        <f>IFERROR(B17/'Hoja de admisión'!C97,0)</f>
        <v>0</v>
      </c>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
      <c r="A18" s="18">
        <f>'Hoja de admisión'!A98</f>
        <v>0</v>
      </c>
      <c r="B18" s="10">
        <f>'Hoja de admisión'!B98</f>
        <v>0</v>
      </c>
      <c r="C18" s="47">
        <f>IFERROR(B18/'Hoja de admisión'!C98,0)</f>
        <v>0</v>
      </c>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
      <c r="A19" s="18">
        <f>'Hoja de admisión'!A99</f>
        <v>0</v>
      </c>
      <c r="B19" s="10">
        <f>'Hoja de admisión'!B99</f>
        <v>0</v>
      </c>
      <c r="C19" s="47">
        <f>IFERROR(B19/'Hoja de admisión'!C99,0)</f>
        <v>0</v>
      </c>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
      <c r="A20" s="18">
        <f>'Hoja de admisión'!A100</f>
        <v>0</v>
      </c>
      <c r="B20" s="10">
        <f>'Hoja de admisión'!B100</f>
        <v>0</v>
      </c>
      <c r="C20" s="47">
        <f>IFERROR(B20/'Hoja de admisión'!C100,0)</f>
        <v>0</v>
      </c>
      <c r="D20" s="23"/>
      <c r="E20" s="23"/>
      <c r="F20" s="23"/>
      <c r="G20" s="23"/>
      <c r="H20" s="23"/>
      <c r="I20" s="23"/>
      <c r="J20" s="23"/>
      <c r="K20" s="23"/>
      <c r="L20" s="23"/>
      <c r="M20" s="23"/>
      <c r="N20" s="23"/>
      <c r="O20" s="23"/>
      <c r="P20" s="23"/>
      <c r="Q20" s="23"/>
      <c r="R20" s="23"/>
      <c r="S20" s="23"/>
      <c r="T20" s="23"/>
      <c r="U20" s="23"/>
      <c r="V20" s="23"/>
      <c r="W20" s="23"/>
      <c r="X20" s="23"/>
      <c r="Y20" s="23"/>
      <c r="Z20" s="23"/>
    </row>
    <row r="21" spans="1:26" ht="15.75" customHeight="1" x14ac:dyDescent="0.2">
      <c r="A21" s="18">
        <f>'Hoja de admisión'!A101</f>
        <v>0</v>
      </c>
      <c r="B21" s="10">
        <f>'Hoja de admisión'!B101</f>
        <v>0</v>
      </c>
      <c r="C21" s="47">
        <f>IFERROR(B21/'Hoja de admisión'!C101,0)</f>
        <v>0</v>
      </c>
      <c r="D21" s="23"/>
      <c r="E21" s="23"/>
      <c r="F21" s="23"/>
      <c r="G21" s="23"/>
      <c r="H21" s="23"/>
      <c r="I21" s="23"/>
      <c r="J21" s="23"/>
      <c r="K21" s="23"/>
      <c r="L21" s="23"/>
      <c r="M21" s="23"/>
      <c r="N21" s="23"/>
      <c r="O21" s="23"/>
      <c r="P21" s="23"/>
      <c r="Q21" s="23"/>
      <c r="R21" s="23"/>
      <c r="S21" s="23"/>
      <c r="T21" s="23"/>
      <c r="U21" s="23"/>
      <c r="V21" s="23"/>
      <c r="W21" s="23"/>
      <c r="X21" s="23"/>
      <c r="Y21" s="23"/>
      <c r="Z21" s="23"/>
    </row>
    <row r="22" spans="1:26" ht="15.75" customHeight="1" x14ac:dyDescent="0.2">
      <c r="A22" s="18">
        <f>'Hoja de admisión'!A102</f>
        <v>0</v>
      </c>
      <c r="B22" s="10">
        <f>'Hoja de admisión'!B102</f>
        <v>0</v>
      </c>
      <c r="C22" s="47">
        <f>IFERROR(B22/'Hoja de admisión'!C102,0)</f>
        <v>0</v>
      </c>
      <c r="D22" s="23"/>
      <c r="E22" s="23"/>
      <c r="F22" s="23"/>
      <c r="G22" s="23"/>
      <c r="H22" s="23"/>
      <c r="I22" s="23"/>
      <c r="J22" s="23"/>
      <c r="K22" s="23"/>
      <c r="L22" s="23"/>
      <c r="M22" s="23"/>
      <c r="N22" s="23"/>
      <c r="O22" s="23"/>
      <c r="P22" s="23"/>
      <c r="Q22" s="23"/>
      <c r="R22" s="23"/>
      <c r="S22" s="23"/>
      <c r="T22" s="23"/>
      <c r="U22" s="23"/>
      <c r="V22" s="23"/>
      <c r="W22" s="23"/>
      <c r="X22" s="23"/>
      <c r="Y22" s="23"/>
      <c r="Z22" s="23"/>
    </row>
    <row r="23" spans="1:26" ht="15.75" customHeight="1" x14ac:dyDescent="0.2">
      <c r="A23" s="18">
        <f>'Hoja de admisión'!A103</f>
        <v>0</v>
      </c>
      <c r="B23" s="10">
        <f>'Hoja de admisión'!B103</f>
        <v>0</v>
      </c>
      <c r="C23" s="47">
        <f>IFERROR(B23/'Hoja de admisión'!C103,0)</f>
        <v>0</v>
      </c>
      <c r="D23" s="23"/>
      <c r="E23" s="23"/>
      <c r="F23" s="23"/>
      <c r="G23" s="23"/>
      <c r="H23" s="23"/>
      <c r="I23" s="23"/>
      <c r="J23" s="23"/>
      <c r="K23" s="23"/>
      <c r="L23" s="23"/>
      <c r="M23" s="23"/>
      <c r="N23" s="23"/>
      <c r="O23" s="23"/>
      <c r="P23" s="23"/>
      <c r="Q23" s="23"/>
      <c r="R23" s="23"/>
      <c r="S23" s="23"/>
      <c r="T23" s="23"/>
      <c r="U23" s="23"/>
      <c r="V23" s="23"/>
      <c r="W23" s="23"/>
      <c r="X23" s="23"/>
      <c r="Y23" s="23"/>
      <c r="Z23" s="23"/>
    </row>
    <row r="24" spans="1:26" ht="15.75" customHeight="1" x14ac:dyDescent="0.2">
      <c r="A24" s="18">
        <f>'Hoja de admisión'!A104</f>
        <v>0</v>
      </c>
      <c r="B24" s="10">
        <f>'Hoja de admisión'!B104</f>
        <v>0</v>
      </c>
      <c r="C24" s="47">
        <f>IFERROR(B24/'Hoja de admisión'!C104,0)</f>
        <v>0</v>
      </c>
      <c r="D24" s="23"/>
      <c r="E24" s="23"/>
      <c r="F24" s="23"/>
      <c r="G24" s="23"/>
      <c r="H24" s="23"/>
      <c r="I24" s="23"/>
      <c r="J24" s="23"/>
      <c r="K24" s="23"/>
      <c r="L24" s="23"/>
      <c r="M24" s="23"/>
      <c r="N24" s="23"/>
      <c r="O24" s="23"/>
      <c r="P24" s="23"/>
      <c r="Q24" s="23"/>
      <c r="R24" s="23"/>
      <c r="S24" s="23"/>
      <c r="T24" s="23"/>
      <c r="U24" s="23"/>
      <c r="V24" s="23"/>
      <c r="W24" s="23"/>
      <c r="X24" s="23"/>
      <c r="Y24" s="23"/>
      <c r="Z24" s="23"/>
    </row>
    <row r="25" spans="1:26" ht="15.75" customHeight="1" x14ac:dyDescent="0.2">
      <c r="A25" s="18">
        <f>'Hoja de admisión'!A105</f>
        <v>0</v>
      </c>
      <c r="B25" s="10">
        <f>'Hoja de admisión'!B105</f>
        <v>0</v>
      </c>
      <c r="C25" s="47">
        <f>IFERROR(B25/'Hoja de admisión'!C105,0)</f>
        <v>0</v>
      </c>
      <c r="D25" s="23"/>
      <c r="E25" s="23"/>
      <c r="F25" s="23"/>
      <c r="G25" s="23"/>
      <c r="H25" s="23"/>
      <c r="I25" s="23"/>
      <c r="J25" s="23"/>
      <c r="K25" s="23"/>
      <c r="L25" s="23"/>
      <c r="M25" s="23"/>
      <c r="N25" s="23"/>
      <c r="O25" s="23"/>
      <c r="P25" s="23"/>
      <c r="Q25" s="23"/>
      <c r="R25" s="23"/>
      <c r="S25" s="23"/>
      <c r="T25" s="23"/>
      <c r="U25" s="23"/>
      <c r="V25" s="23"/>
      <c r="W25" s="23"/>
      <c r="X25" s="23"/>
      <c r="Y25" s="23"/>
      <c r="Z25" s="23"/>
    </row>
    <row r="26" spans="1:26" ht="15.75" customHeight="1" x14ac:dyDescent="0.2">
      <c r="A26" s="18">
        <f>'Hoja de admisión'!A106</f>
        <v>0</v>
      </c>
      <c r="B26" s="10">
        <f>'Hoja de admisión'!B106</f>
        <v>0</v>
      </c>
      <c r="C26" s="47">
        <f>IFERROR(B26/'Hoja de admisión'!C106,0)</f>
        <v>0</v>
      </c>
      <c r="D26" s="23"/>
      <c r="E26" s="23"/>
      <c r="F26" s="23"/>
      <c r="G26" s="23"/>
      <c r="H26" s="23"/>
      <c r="I26" s="23"/>
      <c r="J26" s="23"/>
      <c r="K26" s="23"/>
      <c r="L26" s="23"/>
      <c r="M26" s="23"/>
      <c r="N26" s="23"/>
      <c r="O26" s="23"/>
      <c r="P26" s="23"/>
      <c r="Q26" s="23"/>
      <c r="R26" s="23"/>
      <c r="S26" s="23"/>
      <c r="T26" s="23"/>
      <c r="U26" s="23"/>
      <c r="V26" s="23"/>
      <c r="W26" s="23"/>
      <c r="X26" s="23"/>
      <c r="Y26" s="23"/>
      <c r="Z26" s="23"/>
    </row>
    <row r="27" spans="1:26" ht="15.75" customHeight="1" x14ac:dyDescent="0.2">
      <c r="A27" s="18">
        <f>'Hoja de admisión'!A107</f>
        <v>0</v>
      </c>
      <c r="B27" s="10">
        <f>'Hoja de admisión'!B107</f>
        <v>0</v>
      </c>
      <c r="C27" s="47">
        <f>IFERROR(B27/'Hoja de admisión'!C107,0)</f>
        <v>0</v>
      </c>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customHeight="1" x14ac:dyDescent="0.2">
      <c r="A28" s="48"/>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5.75" customHeight="1" x14ac:dyDescent="0.2">
      <c r="A29" s="48"/>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customHeight="1" x14ac:dyDescent="0.2">
      <c r="A30" s="48"/>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customHeight="1" x14ac:dyDescent="0.2">
      <c r="A31" s="48"/>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x14ac:dyDescent="0.2">
      <c r="A32" s="48"/>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75" customHeight="1" x14ac:dyDescent="0.2">
      <c r="A33" s="48"/>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customHeight="1" x14ac:dyDescent="0.2">
      <c r="A34" s="48"/>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customHeight="1" x14ac:dyDescent="0.2">
      <c r="A35" s="48"/>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customHeight="1" x14ac:dyDescent="0.2">
      <c r="A36" s="48"/>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customHeight="1" x14ac:dyDescent="0.2">
      <c r="A37" s="48"/>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x14ac:dyDescent="0.2">
      <c r="A38" s="48"/>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x14ac:dyDescent="0.2">
      <c r="A39" s="48"/>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x14ac:dyDescent="0.2">
      <c r="A40" s="48"/>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x14ac:dyDescent="0.2">
      <c r="A41" s="48"/>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x14ac:dyDescent="0.2">
      <c r="A42" s="48"/>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x14ac:dyDescent="0.2">
      <c r="A43" s="48"/>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x14ac:dyDescent="0.2">
      <c r="A44" s="48"/>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x14ac:dyDescent="0.2">
      <c r="A45" s="48"/>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x14ac:dyDescent="0.2">
      <c r="A46" s="48"/>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
      <c r="A47" s="48"/>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
      <c r="A49" s="48"/>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
      <c r="A50" s="48"/>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
      <c r="A51" s="48"/>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
      <c r="A52" s="48"/>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
      <c r="A53" s="48"/>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
      <c r="A54" s="48"/>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
      <c r="A55" s="48"/>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
      <c r="A56" s="48"/>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
      <c r="A57" s="48"/>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sheetProtection algorithmName="SHA-512" hashValue="aI5f8yn2PxY2JFPQfmCi0WhwTYN2raEF4Io8XxKjfwzDJ5vkAn2vBDtN+VEdLoszOVYb0kt60M+s2jx0UwPJrw==" saltValue="T6oZXRS+W6/TeTPuotfXUw==" spinCount="100000" sheet="1" objects="1"/>
  <mergeCells count="1">
    <mergeCell ref="A6:C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G1000"/>
  <sheetViews>
    <sheetView showGridLines="0" topLeftCell="A2" workbookViewId="0">
      <selection activeCell="C14" sqref="C14"/>
    </sheetView>
  </sheetViews>
  <sheetFormatPr baseColWidth="10" defaultColWidth="12.6640625" defaultRowHeight="15" customHeight="1" x14ac:dyDescent="0.15"/>
  <cols>
    <col min="1" max="1" width="28.5" bestFit="1" customWidth="1"/>
    <col min="2" max="2" width="12.6640625" customWidth="1"/>
    <col min="3" max="3" width="21" bestFit="1" customWidth="1"/>
    <col min="4" max="4" width="7.6640625" customWidth="1"/>
    <col min="5" max="5" width="28.5" bestFit="1" customWidth="1"/>
    <col min="6" max="6" width="14.33203125" customWidth="1"/>
    <col min="7" max="7" width="21" bestFit="1" customWidth="1"/>
    <col min="8" max="26" width="7.6640625" customWidth="1"/>
  </cols>
  <sheetData>
    <row r="6" spans="1:7" ht="19" x14ac:dyDescent="0.25">
      <c r="A6" s="57" t="s">
        <v>136</v>
      </c>
      <c r="B6" s="59"/>
      <c r="C6" s="56"/>
      <c r="E6" s="57" t="s">
        <v>33</v>
      </c>
      <c r="F6" s="59"/>
      <c r="G6" s="56"/>
    </row>
    <row r="7" spans="1:7" ht="14" x14ac:dyDescent="0.15">
      <c r="A7" s="49" t="s">
        <v>137</v>
      </c>
      <c r="B7" s="49" t="s">
        <v>138</v>
      </c>
      <c r="C7" s="49" t="s">
        <v>139</v>
      </c>
      <c r="E7" s="49" t="s">
        <v>137</v>
      </c>
      <c r="F7" s="49" t="s">
        <v>138</v>
      </c>
      <c r="G7" s="49" t="s">
        <v>139</v>
      </c>
    </row>
    <row r="8" spans="1:7" x14ac:dyDescent="0.2">
      <c r="A8" s="50">
        <v>0</v>
      </c>
      <c r="B8" s="51">
        <v>0.1</v>
      </c>
      <c r="C8" s="50">
        <v>0</v>
      </c>
      <c r="E8" s="50">
        <v>0</v>
      </c>
      <c r="F8" s="51">
        <v>0.1</v>
      </c>
      <c r="G8" s="50">
        <v>0</v>
      </c>
    </row>
    <row r="9" spans="1:7" x14ac:dyDescent="0.2">
      <c r="A9" s="50">
        <v>9950</v>
      </c>
      <c r="B9" s="51">
        <v>0.12</v>
      </c>
      <c r="C9" s="50">
        <f>A9*B8</f>
        <v>995</v>
      </c>
      <c r="E9" s="50">
        <v>19900</v>
      </c>
      <c r="F9" s="51">
        <v>0.12</v>
      </c>
      <c r="G9" s="50">
        <f>E9*F8</f>
        <v>1990</v>
      </c>
    </row>
    <row r="10" spans="1:7" x14ac:dyDescent="0.2">
      <c r="A10" s="50">
        <v>40525</v>
      </c>
      <c r="B10" s="51">
        <v>0.22</v>
      </c>
      <c r="C10" s="50">
        <f t="shared" ref="C10:C14" si="0">B9*(A10-A9)+C9</f>
        <v>4664</v>
      </c>
      <c r="E10" s="50">
        <v>81050</v>
      </c>
      <c r="F10" s="51">
        <v>0.22</v>
      </c>
      <c r="G10" s="50">
        <f t="shared" ref="G10:G14" si="1">F9*(E10-E9)+G9</f>
        <v>9328</v>
      </c>
    </row>
    <row r="11" spans="1:7" x14ac:dyDescent="0.2">
      <c r="A11" s="50">
        <v>86375</v>
      </c>
      <c r="B11" s="51">
        <v>0.24</v>
      </c>
      <c r="C11" s="50">
        <f t="shared" si="0"/>
        <v>14751</v>
      </c>
      <c r="E11" s="50">
        <v>172750</v>
      </c>
      <c r="F11" s="51">
        <v>0.24</v>
      </c>
      <c r="G11" s="50">
        <f t="shared" si="1"/>
        <v>29502</v>
      </c>
    </row>
    <row r="12" spans="1:7" x14ac:dyDescent="0.2">
      <c r="A12" s="50">
        <v>164925</v>
      </c>
      <c r="B12" s="51">
        <v>0.32</v>
      </c>
      <c r="C12" s="50">
        <f t="shared" si="0"/>
        <v>33603</v>
      </c>
      <c r="E12" s="50">
        <v>329850</v>
      </c>
      <c r="F12" s="51">
        <v>0.32</v>
      </c>
      <c r="G12" s="50">
        <f t="shared" si="1"/>
        <v>67206</v>
      </c>
    </row>
    <row r="13" spans="1:7" x14ac:dyDescent="0.2">
      <c r="A13" s="50">
        <v>209425</v>
      </c>
      <c r="B13" s="51">
        <v>0.35</v>
      </c>
      <c r="C13" s="50">
        <f t="shared" si="0"/>
        <v>47843</v>
      </c>
      <c r="E13" s="50">
        <v>418850</v>
      </c>
      <c r="F13" s="51">
        <v>0.35</v>
      </c>
      <c r="G13" s="50">
        <f t="shared" si="1"/>
        <v>95686</v>
      </c>
    </row>
    <row r="14" spans="1:7" x14ac:dyDescent="0.2">
      <c r="A14" s="50">
        <v>523600</v>
      </c>
      <c r="B14" s="51">
        <v>0.37</v>
      </c>
      <c r="C14" s="50">
        <f t="shared" si="0"/>
        <v>157804.25</v>
      </c>
      <c r="E14" s="50">
        <v>628300</v>
      </c>
      <c r="F14" s="51">
        <v>0.37</v>
      </c>
      <c r="G14" s="50">
        <f t="shared" si="1"/>
        <v>168993.5</v>
      </c>
    </row>
    <row r="16" spans="1:7" x14ac:dyDescent="0.2">
      <c r="A16" s="52" t="s">
        <v>140</v>
      </c>
      <c r="B16" s="50" t="str">
        <f>IF('Hoja de admisión'!$B$47="x",'Hoja de admisión'!$B$43,"")</f>
        <v/>
      </c>
      <c r="E16" s="52" t="s">
        <v>140</v>
      </c>
      <c r="F16" s="50" t="str">
        <f>IF('Hoja de admisión'!$B$48="x",'Hoja de admisión'!$B$43,"")</f>
        <v/>
      </c>
    </row>
    <row r="18" spans="1:7" x14ac:dyDescent="0.2">
      <c r="A18" s="52" t="s">
        <v>141</v>
      </c>
      <c r="B18" s="50" t="e">
        <f>IF(B16&gt;0,VLOOKUP(B16,A8:C14,3,1)+(B16-VLOOKUP(B16,A8:C14,1,1))*VLOOKUP(B16,A8:C14,2,1),"")</f>
        <v>#N/A</v>
      </c>
      <c r="E18" s="52" t="s">
        <v>141</v>
      </c>
      <c r="F18" s="50" t="e">
        <f>IF(F16&gt;0,VLOOKUP(F16,E8:G14,3,1)+(F16-VLOOKUP(F16,E8:G14,1,1))*VLOOKUP(F16,E8:G14,2,1),"")</f>
        <v>#N/A</v>
      </c>
    </row>
    <row r="20" spans="1:7" x14ac:dyDescent="0.2">
      <c r="A20" s="52" t="s">
        <v>142</v>
      </c>
      <c r="B20" s="50" t="e">
        <f>B18/12</f>
        <v>#N/A</v>
      </c>
      <c r="E20" s="52" t="s">
        <v>142</v>
      </c>
      <c r="F20" s="50" t="e">
        <f>F18/12</f>
        <v>#N/A</v>
      </c>
    </row>
    <row r="21" spans="1:7" ht="15.75" customHeight="1" x14ac:dyDescent="0.15"/>
    <row r="22" spans="1:7" ht="15.75" customHeight="1" x14ac:dyDescent="0.15"/>
    <row r="23" spans="1:7" ht="19" x14ac:dyDescent="0.25">
      <c r="A23" s="57" t="s">
        <v>34</v>
      </c>
      <c r="B23" s="59"/>
      <c r="C23" s="56"/>
      <c r="E23" s="57" t="s">
        <v>143</v>
      </c>
      <c r="F23" s="59"/>
      <c r="G23" s="56"/>
    </row>
    <row r="24" spans="1:7" ht="15.75" customHeight="1" x14ac:dyDescent="0.15">
      <c r="A24" s="49" t="s">
        <v>137</v>
      </c>
      <c r="B24" s="49" t="s">
        <v>138</v>
      </c>
      <c r="C24" s="49" t="s">
        <v>139</v>
      </c>
      <c r="E24" s="49" t="s">
        <v>137</v>
      </c>
      <c r="F24" s="49" t="s">
        <v>138</v>
      </c>
      <c r="G24" s="49" t="s">
        <v>139</v>
      </c>
    </row>
    <row r="25" spans="1:7" ht="15.75" customHeight="1" x14ac:dyDescent="0.2">
      <c r="A25" s="50">
        <v>0</v>
      </c>
      <c r="B25" s="51">
        <v>0.1</v>
      </c>
      <c r="C25" s="50">
        <v>0</v>
      </c>
      <c r="E25" s="50">
        <v>0</v>
      </c>
      <c r="F25" s="51">
        <v>0.1</v>
      </c>
      <c r="G25" s="50">
        <v>0</v>
      </c>
    </row>
    <row r="26" spans="1:7" ht="15.75" customHeight="1" x14ac:dyDescent="0.2">
      <c r="A26" s="50">
        <v>9950</v>
      </c>
      <c r="B26" s="51">
        <v>0.12</v>
      </c>
      <c r="C26" s="50">
        <f>A26*B25</f>
        <v>995</v>
      </c>
      <c r="E26" s="50">
        <v>14200</v>
      </c>
      <c r="F26" s="51">
        <v>0.12</v>
      </c>
      <c r="G26" s="50">
        <f>E26*F25</f>
        <v>1420</v>
      </c>
    </row>
    <row r="27" spans="1:7" ht="15.75" customHeight="1" x14ac:dyDescent="0.2">
      <c r="A27" s="50">
        <v>40525</v>
      </c>
      <c r="B27" s="51">
        <v>0.22</v>
      </c>
      <c r="C27" s="50">
        <f t="shared" ref="C27:C31" si="2">B26*(A27-A26)+C26</f>
        <v>4664</v>
      </c>
      <c r="E27" s="50">
        <v>54200</v>
      </c>
      <c r="F27" s="51">
        <v>0.22</v>
      </c>
      <c r="G27" s="50">
        <f t="shared" ref="G27:G31" si="3">F26*(E27-E26)+G26</f>
        <v>6220</v>
      </c>
    </row>
    <row r="28" spans="1:7" ht="15.75" customHeight="1" x14ac:dyDescent="0.2">
      <c r="A28" s="50">
        <v>86375</v>
      </c>
      <c r="B28" s="51">
        <v>0.24</v>
      </c>
      <c r="C28" s="50">
        <f t="shared" si="2"/>
        <v>14751</v>
      </c>
      <c r="E28" s="50">
        <v>86350</v>
      </c>
      <c r="F28" s="51">
        <v>0.24</v>
      </c>
      <c r="G28" s="50">
        <f t="shared" si="3"/>
        <v>13293</v>
      </c>
    </row>
    <row r="29" spans="1:7" ht="15.75" customHeight="1" x14ac:dyDescent="0.2">
      <c r="A29" s="50">
        <v>164925</v>
      </c>
      <c r="B29" s="51">
        <v>0.32</v>
      </c>
      <c r="C29" s="50">
        <f t="shared" si="2"/>
        <v>33603</v>
      </c>
      <c r="E29" s="50">
        <v>164900</v>
      </c>
      <c r="F29" s="51">
        <v>0.32</v>
      </c>
      <c r="G29" s="50">
        <f t="shared" si="3"/>
        <v>32145</v>
      </c>
    </row>
    <row r="30" spans="1:7" ht="15.75" customHeight="1" x14ac:dyDescent="0.2">
      <c r="A30" s="50">
        <v>209425</v>
      </c>
      <c r="B30" s="51">
        <v>0.35</v>
      </c>
      <c r="C30" s="50">
        <f t="shared" si="2"/>
        <v>47843</v>
      </c>
      <c r="E30" s="50">
        <v>209400</v>
      </c>
      <c r="F30" s="51">
        <v>0.35</v>
      </c>
      <c r="G30" s="50">
        <f t="shared" si="3"/>
        <v>46385</v>
      </c>
    </row>
    <row r="31" spans="1:7" ht="15.75" customHeight="1" x14ac:dyDescent="0.2">
      <c r="A31" s="50">
        <v>314150</v>
      </c>
      <c r="B31" s="51">
        <v>0.37</v>
      </c>
      <c r="C31" s="50">
        <f t="shared" si="2"/>
        <v>84496.75</v>
      </c>
      <c r="E31" s="50">
        <v>523600</v>
      </c>
      <c r="F31" s="51">
        <v>0.37</v>
      </c>
      <c r="G31" s="50">
        <f t="shared" si="3"/>
        <v>156355</v>
      </c>
    </row>
    <row r="32" spans="1:7" ht="15.75" customHeight="1" x14ac:dyDescent="0.15"/>
    <row r="33" spans="1:6" ht="15.75" customHeight="1" x14ac:dyDescent="0.2">
      <c r="A33" s="52" t="s">
        <v>140</v>
      </c>
      <c r="B33" s="50" t="str">
        <f>IF('Hoja de admisión'!$B$49="x",'Hoja de admisión'!$B$43,"")</f>
        <v/>
      </c>
      <c r="E33" s="52" t="s">
        <v>140</v>
      </c>
      <c r="F33" s="50" t="str">
        <f>IF('Hoja de admisión'!$B$50="x",'Hoja de admisión'!$B$43,"")</f>
        <v/>
      </c>
    </row>
    <row r="34" spans="1:6" ht="15.75" customHeight="1" x14ac:dyDescent="0.15"/>
    <row r="35" spans="1:6" ht="15.75" customHeight="1" x14ac:dyDescent="0.2">
      <c r="A35" s="52" t="s">
        <v>141</v>
      </c>
      <c r="B35" s="50" t="e">
        <f>IF(B33&gt;0,VLOOKUP(B33,A24:C31,3,1)+(B33-VLOOKUP(B33,A24:C31,1,1))*VLOOKUP(B33,A24:C31,2,1),"")</f>
        <v>#N/A</v>
      </c>
      <c r="E35" s="52" t="s">
        <v>141</v>
      </c>
      <c r="F35" s="50" t="e">
        <f>IF(F33&gt;0,VLOOKUP(F33,E24:G31,3,1)+(F33-VLOOKUP(F33,E24:G31,1,1))*VLOOKUP(F33,E24:G31,2,1),"")</f>
        <v>#N/A</v>
      </c>
    </row>
    <row r="36" spans="1:6" ht="15.75" customHeight="1" x14ac:dyDescent="0.15"/>
    <row r="37" spans="1:6" ht="15.75" customHeight="1" x14ac:dyDescent="0.2">
      <c r="A37" s="52" t="s">
        <v>142</v>
      </c>
      <c r="B37" s="50" t="e">
        <f>B35/12</f>
        <v>#N/A</v>
      </c>
      <c r="E37" s="52" t="s">
        <v>142</v>
      </c>
      <c r="F37" s="50" t="e">
        <f>F35/12</f>
        <v>#N/A</v>
      </c>
    </row>
    <row r="38" spans="1:6" ht="15.75" customHeight="1" x14ac:dyDescent="0.15"/>
    <row r="39" spans="1:6" ht="15.75" customHeight="1" x14ac:dyDescent="0.15"/>
    <row r="40" spans="1:6" ht="15.75" customHeight="1" x14ac:dyDescent="0.15"/>
    <row r="41" spans="1:6" ht="15.75" customHeight="1" x14ac:dyDescent="0.15"/>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xOKTnJQEUkGOlvB1DcoBGqycuHmMRQILjyZTKy9pHDxwolSDNN67BV+XWEpR9d+7z+hajjFyQhsj6dPZ6LZ0zQ==" saltValue="960ZIdFzQ9hFPrY4XOvYqw==" spinCount="100000" sheet="1" objects="1"/>
  <mergeCells count="4">
    <mergeCell ref="A6:C6"/>
    <mergeCell ref="E6:G6"/>
    <mergeCell ref="A23:C23"/>
    <mergeCell ref="E23:G23"/>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Hoja de admisión</vt:lpstr>
      <vt:lpstr>Plantilla de presupuesto</vt:lpstr>
      <vt:lpstr>Activos y metas</vt:lpstr>
      <vt:lpstr>Deudas</vt:lpstr>
      <vt:lpstr>Impuestos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dc:creator>
  <cp:lastModifiedBy>Microsoft Office User</cp:lastModifiedBy>
  <dcterms:created xsi:type="dcterms:W3CDTF">2018-05-07T21:57:19Z</dcterms:created>
  <dcterms:modified xsi:type="dcterms:W3CDTF">2020-12-23T18:22:56Z</dcterms:modified>
</cp:coreProperties>
</file>